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arnal\OneDrive\Área de Trabalho\Auditoria XXX-2020_13_10\Auditoria XXX-2020\Pasta Corrente\II - Execução\4. Avaliação dos desvios e distorções\E 450.1. Avaliação das distorções\"/>
    </mc:Choice>
  </mc:AlternateContent>
  <xr:revisionPtr revIDLastSave="4" documentId="11_8BE756F51C83607A8BD09026363EA4ECEC9DA419" xr6:coauthVersionLast="45" xr6:coauthVersionMax="45" xr10:uidLastSave="{EC56CFFB-50DA-4C84-92B6-60B63667E8F7}"/>
  <bookViews>
    <workbookView xWindow="-108" yWindow="-108" windowWidth="23256" windowHeight="12576" tabRatio="911" activeTab="2" xr2:uid="{00000000-000D-0000-FFFF-FFFF00000000}"/>
  </bookViews>
  <sheets>
    <sheet name="Balancete Contas do Ciclo F" sheetId="5" r:id="rId1"/>
    <sheet name="F-1 - Distorções Factuais" sheetId="12" r:id="rId2"/>
    <sheet name="F-1.1 - Distorções Projetadas" sheetId="13" r:id="rId3"/>
    <sheet name="F-2. - Distorções Factuais" sheetId="16" r:id="rId4"/>
    <sheet name="F-2.1 - Distorções Projetadas" sheetId="1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96" i="17" l="1"/>
  <c r="AB96" i="17" s="1"/>
  <c r="AA95" i="17"/>
  <c r="AB95" i="17" s="1"/>
  <c r="AA94" i="17"/>
  <c r="AB94" i="17" s="1"/>
  <c r="AA93" i="17"/>
  <c r="AA92" i="17"/>
  <c r="AB92" i="17" s="1"/>
  <c r="AA91" i="17"/>
  <c r="AA90" i="17"/>
  <c r="AA89" i="17"/>
  <c r="AB89" i="17" s="1"/>
  <c r="AA88" i="17"/>
  <c r="AA87" i="17"/>
  <c r="AB87" i="17" s="1"/>
  <c r="AA86" i="17"/>
  <c r="AA85" i="17"/>
  <c r="AA84" i="17"/>
  <c r="AB84" i="17" s="1"/>
  <c r="AA83" i="17"/>
  <c r="AA82" i="17"/>
  <c r="AA81" i="17"/>
  <c r="AB81" i="17" s="1"/>
  <c r="AA80" i="17"/>
  <c r="AA79" i="17"/>
  <c r="AB79" i="17" s="1"/>
  <c r="AA78" i="17"/>
  <c r="AA77" i="17"/>
  <c r="AA76" i="17"/>
  <c r="AB76" i="17" s="1"/>
  <c r="AA75" i="17"/>
  <c r="AA74" i="17"/>
  <c r="AA73" i="17"/>
  <c r="AB73" i="17" s="1"/>
  <c r="AA72" i="17"/>
  <c r="AA71" i="17"/>
  <c r="AB71" i="17" s="1"/>
  <c r="AA70" i="17"/>
  <c r="AA69" i="17"/>
  <c r="AA68" i="17"/>
  <c r="AB68" i="17" s="1"/>
  <c r="AA67" i="17"/>
  <c r="AA66" i="17"/>
  <c r="AA65" i="17"/>
  <c r="AB65" i="17" s="1"/>
  <c r="AA64" i="17"/>
  <c r="AA63" i="17"/>
  <c r="AB63" i="17" s="1"/>
  <c r="AA62" i="17"/>
  <c r="AA61" i="17"/>
  <c r="AA60" i="17"/>
  <c r="AB60" i="17" s="1"/>
  <c r="AA59" i="17"/>
  <c r="AA58" i="17"/>
  <c r="AB58" i="17" s="1"/>
  <c r="AB57" i="17"/>
  <c r="AA57" i="17"/>
  <c r="AA56" i="17"/>
  <c r="AB56" i="17" s="1"/>
  <c r="L55" i="17" s="1"/>
  <c r="AA55" i="17"/>
  <c r="F55" i="17"/>
  <c r="G55" i="17" s="1"/>
  <c r="H55" i="17" s="1"/>
  <c r="I55" i="17" s="1"/>
  <c r="AA54" i="17"/>
  <c r="F54" i="17"/>
  <c r="G54" i="17" s="1"/>
  <c r="H54" i="17" s="1"/>
  <c r="I54" i="17" s="1"/>
  <c r="AA53" i="17"/>
  <c r="F53" i="17"/>
  <c r="G53" i="17" s="1"/>
  <c r="H53" i="17" s="1"/>
  <c r="I53" i="17" s="1"/>
  <c r="AA52" i="17"/>
  <c r="AB53" i="17" s="1"/>
  <c r="L52" i="17" s="1"/>
  <c r="F52" i="17"/>
  <c r="G52" i="17" s="1"/>
  <c r="H52" i="17" s="1"/>
  <c r="I52" i="17" s="1"/>
  <c r="AA51" i="17"/>
  <c r="F51" i="17"/>
  <c r="G51" i="17" s="1"/>
  <c r="H51" i="17" s="1"/>
  <c r="I51" i="17" s="1"/>
  <c r="AA50" i="17"/>
  <c r="AB51" i="17" s="1"/>
  <c r="L50" i="17" s="1"/>
  <c r="F50" i="17"/>
  <c r="G50" i="17" s="1"/>
  <c r="H50" i="17" s="1"/>
  <c r="I50" i="17" s="1"/>
  <c r="AA49" i="17"/>
  <c r="F49" i="17"/>
  <c r="G49" i="17" s="1"/>
  <c r="H49" i="17" s="1"/>
  <c r="I49" i="17" s="1"/>
  <c r="AA48" i="17"/>
  <c r="F48" i="17"/>
  <c r="G48" i="17" s="1"/>
  <c r="H48" i="17" s="1"/>
  <c r="I48" i="17" s="1"/>
  <c r="AA47" i="17"/>
  <c r="F47" i="17"/>
  <c r="G47" i="17" s="1"/>
  <c r="H47" i="17" s="1"/>
  <c r="I47" i="17" s="1"/>
  <c r="AA46" i="17"/>
  <c r="G46" i="17"/>
  <c r="H46" i="17" s="1"/>
  <c r="I46" i="17" s="1"/>
  <c r="F46" i="17"/>
  <c r="AA45" i="17"/>
  <c r="F45" i="17"/>
  <c r="G45" i="17" s="1"/>
  <c r="H45" i="17" s="1"/>
  <c r="I45" i="17" s="1"/>
  <c r="AA44" i="17"/>
  <c r="AB45" i="17" s="1"/>
  <c r="L44" i="17" s="1"/>
  <c r="G44" i="17"/>
  <c r="H44" i="17" s="1"/>
  <c r="I44" i="17" s="1"/>
  <c r="F44" i="17"/>
  <c r="AA43" i="17"/>
  <c r="F43" i="17"/>
  <c r="G43" i="17" s="1"/>
  <c r="H43" i="17" s="1"/>
  <c r="I43" i="17" s="1"/>
  <c r="AA42" i="17"/>
  <c r="AB43" i="17" s="1"/>
  <c r="L42" i="17" s="1"/>
  <c r="G42" i="17"/>
  <c r="H42" i="17" s="1"/>
  <c r="I42" i="17" s="1"/>
  <c r="F42" i="17"/>
  <c r="AA41" i="17"/>
  <c r="F41" i="17"/>
  <c r="G41" i="17" s="1"/>
  <c r="H41" i="17" s="1"/>
  <c r="I41" i="17" s="1"/>
  <c r="AA40" i="17"/>
  <c r="F40" i="17"/>
  <c r="G40" i="17" s="1"/>
  <c r="H40" i="17" s="1"/>
  <c r="I40" i="17" s="1"/>
  <c r="AA39" i="17"/>
  <c r="F39" i="17"/>
  <c r="G39" i="17" s="1"/>
  <c r="H39" i="17" s="1"/>
  <c r="I39" i="17" s="1"/>
  <c r="AA38" i="17"/>
  <c r="F38" i="17"/>
  <c r="G38" i="17" s="1"/>
  <c r="H38" i="17" s="1"/>
  <c r="I38" i="17" s="1"/>
  <c r="AA37" i="17"/>
  <c r="F37" i="17"/>
  <c r="G37" i="17" s="1"/>
  <c r="H37" i="17" s="1"/>
  <c r="I37" i="17" s="1"/>
  <c r="AA36" i="17"/>
  <c r="AB37" i="17" s="1"/>
  <c r="L36" i="17" s="1"/>
  <c r="F36" i="17"/>
  <c r="G36" i="17" s="1"/>
  <c r="H36" i="17" s="1"/>
  <c r="I36" i="17" s="1"/>
  <c r="AA35" i="17"/>
  <c r="AB35" i="17" s="1"/>
  <c r="L34" i="17" s="1"/>
  <c r="F35" i="17"/>
  <c r="G35" i="17" s="1"/>
  <c r="H35" i="17" s="1"/>
  <c r="I35" i="17" s="1"/>
  <c r="AA34" i="17"/>
  <c r="F34" i="17"/>
  <c r="G34" i="17" s="1"/>
  <c r="H34" i="17" s="1"/>
  <c r="I34" i="17" s="1"/>
  <c r="AA33" i="17"/>
  <c r="F33" i="17"/>
  <c r="G33" i="17" s="1"/>
  <c r="H33" i="17" s="1"/>
  <c r="I33" i="17" s="1"/>
  <c r="AA32" i="17"/>
  <c r="F32" i="17"/>
  <c r="G32" i="17" s="1"/>
  <c r="H32" i="17" s="1"/>
  <c r="I32" i="17" s="1"/>
  <c r="AA31" i="17"/>
  <c r="F31" i="17"/>
  <c r="G31" i="17" s="1"/>
  <c r="H31" i="17" s="1"/>
  <c r="I31" i="17" s="1"/>
  <c r="AA30" i="17"/>
  <c r="AB31" i="17" s="1"/>
  <c r="L30" i="17" s="1"/>
  <c r="F30" i="17"/>
  <c r="G30" i="17" s="1"/>
  <c r="H30" i="17" s="1"/>
  <c r="I30" i="17" s="1"/>
  <c r="AA29" i="17"/>
  <c r="F29" i="17"/>
  <c r="G29" i="17" s="1"/>
  <c r="H29" i="17" s="1"/>
  <c r="I29" i="17" s="1"/>
  <c r="AA28" i="17"/>
  <c r="AB29" i="17" s="1"/>
  <c r="L28" i="17" s="1"/>
  <c r="G28" i="17"/>
  <c r="H28" i="17" s="1"/>
  <c r="I28" i="17" s="1"/>
  <c r="F28" i="17"/>
  <c r="AA27" i="17"/>
  <c r="AB27" i="17" s="1"/>
  <c r="L26" i="17" s="1"/>
  <c r="F27" i="17"/>
  <c r="G27" i="17" s="1"/>
  <c r="H27" i="17" s="1"/>
  <c r="I27" i="17" s="1"/>
  <c r="AA26" i="17"/>
  <c r="AB26" i="17" s="1"/>
  <c r="L25" i="17" s="1"/>
  <c r="G26" i="17"/>
  <c r="H26" i="17" s="1"/>
  <c r="I26" i="17" s="1"/>
  <c r="F26" i="17"/>
  <c r="AA25" i="17"/>
  <c r="F25" i="17"/>
  <c r="G25" i="17" s="1"/>
  <c r="H25" i="17" s="1"/>
  <c r="I25" i="17" s="1"/>
  <c r="AA24" i="17"/>
  <c r="G24" i="17"/>
  <c r="H24" i="17" s="1"/>
  <c r="I24" i="17" s="1"/>
  <c r="F24" i="17"/>
  <c r="AA23" i="17"/>
  <c r="F23" i="17"/>
  <c r="G23" i="17" s="1"/>
  <c r="H23" i="17" s="1"/>
  <c r="I23" i="17" s="1"/>
  <c r="AA22" i="17"/>
  <c r="F22" i="17"/>
  <c r="G22" i="17" s="1"/>
  <c r="H22" i="17" s="1"/>
  <c r="I22" i="17" s="1"/>
  <c r="AA21" i="17"/>
  <c r="F21" i="17"/>
  <c r="G21" i="17" s="1"/>
  <c r="H21" i="17" s="1"/>
  <c r="I21" i="17" s="1"/>
  <c r="AA20" i="17"/>
  <c r="I20" i="17"/>
  <c r="H20" i="17"/>
  <c r="G20" i="17"/>
  <c r="F20" i="17"/>
  <c r="AA19" i="17"/>
  <c r="AB19" i="17" s="1"/>
  <c r="L18" i="17" s="1"/>
  <c r="F19" i="17"/>
  <c r="G19" i="17" s="1"/>
  <c r="H19" i="17" s="1"/>
  <c r="I19" i="17" s="1"/>
  <c r="AA18" i="17"/>
  <c r="AB18" i="17" s="1"/>
  <c r="L17" i="17" s="1"/>
  <c r="F18" i="17"/>
  <c r="G18" i="17" s="1"/>
  <c r="H18" i="17" s="1"/>
  <c r="I18" i="17" s="1"/>
  <c r="AA17" i="17"/>
  <c r="F17" i="17"/>
  <c r="G17" i="17" s="1"/>
  <c r="H17" i="17" s="1"/>
  <c r="I17" i="17" s="1"/>
  <c r="AA16" i="17"/>
  <c r="AB16" i="17" s="1"/>
  <c r="F16" i="17"/>
  <c r="F74" i="16"/>
  <c r="G74" i="16" s="1"/>
  <c r="G73" i="16"/>
  <c r="F73" i="16"/>
  <c r="F72" i="16"/>
  <c r="G72" i="16" s="1"/>
  <c r="F71" i="16"/>
  <c r="F70" i="16"/>
  <c r="G70" i="16" s="1"/>
  <c r="G69" i="16"/>
  <c r="F69" i="16"/>
  <c r="F68" i="16"/>
  <c r="G68" i="16" s="1"/>
  <c r="F63" i="16"/>
  <c r="G63" i="16" s="1"/>
  <c r="F62" i="16"/>
  <c r="G62" i="16" s="1"/>
  <c r="F61" i="16"/>
  <c r="G61" i="16" s="1"/>
  <c r="F60" i="16"/>
  <c r="G60" i="16" s="1"/>
  <c r="F59" i="16"/>
  <c r="G59" i="16" s="1"/>
  <c r="F58" i="16"/>
  <c r="G58" i="16" s="1"/>
  <c r="F57" i="16"/>
  <c r="G57" i="16" s="1"/>
  <c r="F56" i="16"/>
  <c r="G56" i="16" s="1"/>
  <c r="F55" i="16"/>
  <c r="G55" i="16" s="1"/>
  <c r="F54" i="16"/>
  <c r="G54" i="16" s="1"/>
  <c r="F53" i="16"/>
  <c r="G53" i="16" s="1"/>
  <c r="F52" i="16"/>
  <c r="G52" i="16" s="1"/>
  <c r="F51" i="16"/>
  <c r="G51" i="16" s="1"/>
  <c r="F50" i="16"/>
  <c r="G50" i="16" s="1"/>
  <c r="F49" i="16"/>
  <c r="G49" i="16" s="1"/>
  <c r="F48" i="16"/>
  <c r="G48" i="16" s="1"/>
  <c r="F47" i="16"/>
  <c r="G47" i="16" s="1"/>
  <c r="F46" i="16"/>
  <c r="G46" i="16" s="1"/>
  <c r="F45" i="16"/>
  <c r="G45" i="16" s="1"/>
  <c r="F44" i="16"/>
  <c r="G44" i="16" s="1"/>
  <c r="F43" i="16"/>
  <c r="G43" i="16" s="1"/>
  <c r="F42" i="16"/>
  <c r="G42" i="16" s="1"/>
  <c r="F41" i="16"/>
  <c r="G41" i="16" s="1"/>
  <c r="F40" i="16"/>
  <c r="G40" i="16" s="1"/>
  <c r="F39" i="16"/>
  <c r="G39" i="16" s="1"/>
  <c r="F38" i="16"/>
  <c r="G38" i="16" s="1"/>
  <c r="F37" i="16"/>
  <c r="G37" i="16" s="1"/>
  <c r="F36" i="16"/>
  <c r="G36" i="16" s="1"/>
  <c r="F35" i="16"/>
  <c r="G35" i="16" s="1"/>
  <c r="F34" i="16"/>
  <c r="G34" i="16" s="1"/>
  <c r="F33" i="16"/>
  <c r="G33" i="16" s="1"/>
  <c r="F32" i="16"/>
  <c r="G32" i="16" s="1"/>
  <c r="F31" i="16"/>
  <c r="G31" i="16" s="1"/>
  <c r="F30" i="16"/>
  <c r="G30" i="16" s="1"/>
  <c r="F29" i="16"/>
  <c r="G29" i="16" s="1"/>
  <c r="F28" i="16"/>
  <c r="G28" i="16" s="1"/>
  <c r="F27" i="16"/>
  <c r="G27" i="16" s="1"/>
  <c r="F26" i="16"/>
  <c r="G26" i="16" s="1"/>
  <c r="F25" i="16"/>
  <c r="G25" i="16" s="1"/>
  <c r="F24" i="16"/>
  <c r="G24" i="16" s="1"/>
  <c r="F23" i="16"/>
  <c r="G23" i="16" s="1"/>
  <c r="F22" i="16"/>
  <c r="G22" i="16" s="1"/>
  <c r="F21" i="16"/>
  <c r="G21" i="16" s="1"/>
  <c r="F20" i="16"/>
  <c r="G20" i="16" s="1"/>
  <c r="F19" i="16"/>
  <c r="G19" i="16" s="1"/>
  <c r="F18" i="16"/>
  <c r="G18" i="16" s="1"/>
  <c r="F17" i="16"/>
  <c r="G17" i="16" s="1"/>
  <c r="F16" i="16"/>
  <c r="G16" i="16" s="1"/>
  <c r="F15" i="16"/>
  <c r="G15" i="16" s="1"/>
  <c r="F14" i="16"/>
  <c r="G41" i="12"/>
  <c r="G62" i="12"/>
  <c r="F69" i="12"/>
  <c r="G69" i="12" s="1"/>
  <c r="F70" i="12"/>
  <c r="F71" i="12"/>
  <c r="F72" i="12"/>
  <c r="G72" i="12" s="1"/>
  <c r="F73" i="12"/>
  <c r="G73" i="12" s="1"/>
  <c r="F74" i="12"/>
  <c r="F19" i="12"/>
  <c r="G19" i="12" s="1"/>
  <c r="F16" i="12"/>
  <c r="G16" i="12" s="1"/>
  <c r="F14" i="12"/>
  <c r="G14" i="12" s="1"/>
  <c r="F15" i="12"/>
  <c r="G15" i="12" s="1"/>
  <c r="F18" i="12"/>
  <c r="G18" i="12" s="1"/>
  <c r="F20" i="12"/>
  <c r="G20" i="12" s="1"/>
  <c r="F22" i="12"/>
  <c r="G22" i="12" s="1"/>
  <c r="F21" i="12"/>
  <c r="G21" i="12" s="1"/>
  <c r="F23" i="12"/>
  <c r="G23" i="12" s="1"/>
  <c r="F24" i="12"/>
  <c r="G24" i="12" s="1"/>
  <c r="F25" i="12"/>
  <c r="G25" i="12" s="1"/>
  <c r="F26" i="12"/>
  <c r="G26" i="12" s="1"/>
  <c r="F27" i="12"/>
  <c r="G27" i="12" s="1"/>
  <c r="F28" i="12"/>
  <c r="G28" i="12" s="1"/>
  <c r="F29" i="12"/>
  <c r="G29" i="12" s="1"/>
  <c r="F30" i="12"/>
  <c r="G30" i="12" s="1"/>
  <c r="F31" i="12"/>
  <c r="G31" i="12" s="1"/>
  <c r="F32" i="12"/>
  <c r="G32" i="12" s="1"/>
  <c r="F33" i="12"/>
  <c r="G33" i="12" s="1"/>
  <c r="F34" i="12"/>
  <c r="G34" i="12" s="1"/>
  <c r="F35" i="12"/>
  <c r="G35" i="12" s="1"/>
  <c r="F36" i="12"/>
  <c r="G36" i="12" s="1"/>
  <c r="F37" i="12"/>
  <c r="G37" i="12" s="1"/>
  <c r="F38" i="12"/>
  <c r="G38" i="12" s="1"/>
  <c r="F39" i="12"/>
  <c r="G39" i="12" s="1"/>
  <c r="F40" i="12"/>
  <c r="G40" i="12" s="1"/>
  <c r="F41" i="12"/>
  <c r="F42" i="12"/>
  <c r="G42" i="12" s="1"/>
  <c r="F43" i="12"/>
  <c r="G43" i="12" s="1"/>
  <c r="F44" i="12"/>
  <c r="G44" i="12" s="1"/>
  <c r="F45" i="12"/>
  <c r="G45" i="12" s="1"/>
  <c r="F46" i="12"/>
  <c r="G46" i="12" s="1"/>
  <c r="F47" i="12"/>
  <c r="G47" i="12" s="1"/>
  <c r="F48" i="12"/>
  <c r="G48" i="12" s="1"/>
  <c r="F49" i="12"/>
  <c r="G49" i="12" s="1"/>
  <c r="F50" i="12"/>
  <c r="G50" i="12" s="1"/>
  <c r="F51" i="12"/>
  <c r="G51" i="12" s="1"/>
  <c r="F52" i="12"/>
  <c r="G52" i="12" s="1"/>
  <c r="F53" i="12"/>
  <c r="G53" i="12" s="1"/>
  <c r="F54" i="12"/>
  <c r="G54" i="12" s="1"/>
  <c r="F55" i="12"/>
  <c r="G55" i="12" s="1"/>
  <c r="F56" i="12"/>
  <c r="G56" i="12" s="1"/>
  <c r="F57" i="12"/>
  <c r="G57" i="12" s="1"/>
  <c r="F58" i="12"/>
  <c r="G58" i="12" s="1"/>
  <c r="F59" i="12"/>
  <c r="G59" i="12" s="1"/>
  <c r="F60" i="12"/>
  <c r="G60" i="12" s="1"/>
  <c r="F61" i="12"/>
  <c r="G61" i="12" s="1"/>
  <c r="F62" i="12"/>
  <c r="F63" i="12"/>
  <c r="G63" i="12" s="1"/>
  <c r="G74" i="12"/>
  <c r="G71" i="12"/>
  <c r="G70" i="12"/>
  <c r="F68" i="12"/>
  <c r="G68" i="12" s="1"/>
  <c r="F17" i="12"/>
  <c r="G17" i="12" s="1"/>
  <c r="AA96" i="13"/>
  <c r="AA95" i="13"/>
  <c r="AA94" i="13"/>
  <c r="AA93" i="13"/>
  <c r="AA92" i="13"/>
  <c r="AA91" i="13"/>
  <c r="AA90" i="13"/>
  <c r="AA89" i="13"/>
  <c r="AA88" i="13"/>
  <c r="AA87" i="13"/>
  <c r="AA86" i="13"/>
  <c r="AA85" i="13"/>
  <c r="AA84" i="13"/>
  <c r="AA83" i="13"/>
  <c r="AA82" i="13"/>
  <c r="AA81" i="13"/>
  <c r="AA80" i="13"/>
  <c r="AA79" i="13"/>
  <c r="AA78" i="13"/>
  <c r="AA77" i="13"/>
  <c r="AA76" i="13"/>
  <c r="AA75" i="13"/>
  <c r="AA74" i="13"/>
  <c r="AA73" i="13"/>
  <c r="AA72" i="13"/>
  <c r="AA71" i="13"/>
  <c r="AA70" i="13"/>
  <c r="AA69" i="13"/>
  <c r="AA68" i="13"/>
  <c r="AA67" i="13"/>
  <c r="AA66" i="13"/>
  <c r="AA65" i="13"/>
  <c r="AA64" i="13"/>
  <c r="AA63" i="13"/>
  <c r="AA62" i="13"/>
  <c r="AA61" i="13"/>
  <c r="AA60" i="13"/>
  <c r="AA59" i="13"/>
  <c r="AA58" i="13"/>
  <c r="AA57" i="13"/>
  <c r="AA56" i="13"/>
  <c r="AA55" i="13"/>
  <c r="F55" i="13"/>
  <c r="G55" i="13" s="1"/>
  <c r="H55" i="13" s="1"/>
  <c r="I55" i="13" s="1"/>
  <c r="AA54" i="13"/>
  <c r="F54" i="13"/>
  <c r="G54" i="13" s="1"/>
  <c r="H54" i="13" s="1"/>
  <c r="I54" i="13" s="1"/>
  <c r="AA53" i="13"/>
  <c r="F53" i="13"/>
  <c r="G53" i="13" s="1"/>
  <c r="H53" i="13" s="1"/>
  <c r="I53" i="13" s="1"/>
  <c r="AA52" i="13"/>
  <c r="AB53" i="13" s="1"/>
  <c r="L52" i="13" s="1"/>
  <c r="G52" i="13"/>
  <c r="H52" i="13" s="1"/>
  <c r="I52" i="13" s="1"/>
  <c r="F52" i="13"/>
  <c r="AA51" i="13"/>
  <c r="F51" i="13"/>
  <c r="G51" i="13" s="1"/>
  <c r="H51" i="13" s="1"/>
  <c r="I51" i="13" s="1"/>
  <c r="AA50" i="13"/>
  <c r="F50" i="13"/>
  <c r="G50" i="13" s="1"/>
  <c r="H50" i="13" s="1"/>
  <c r="I50" i="13" s="1"/>
  <c r="AA49" i="13"/>
  <c r="F49" i="13"/>
  <c r="G49" i="13" s="1"/>
  <c r="H49" i="13" s="1"/>
  <c r="I49" i="13" s="1"/>
  <c r="AA48" i="13"/>
  <c r="AB48" i="13" s="1"/>
  <c r="L47" i="13" s="1"/>
  <c r="F48" i="13"/>
  <c r="G48" i="13" s="1"/>
  <c r="H48" i="13" s="1"/>
  <c r="I48" i="13" s="1"/>
  <c r="AA47" i="13"/>
  <c r="F47" i="13"/>
  <c r="G47" i="13" s="1"/>
  <c r="H47" i="13" s="1"/>
  <c r="I47" i="13" s="1"/>
  <c r="AA46" i="13"/>
  <c r="F46" i="13"/>
  <c r="G46" i="13" s="1"/>
  <c r="H46" i="13" s="1"/>
  <c r="I46" i="13" s="1"/>
  <c r="AA45" i="13"/>
  <c r="F45" i="13"/>
  <c r="G45" i="13" s="1"/>
  <c r="H45" i="13" s="1"/>
  <c r="I45" i="13" s="1"/>
  <c r="AA44" i="13"/>
  <c r="F44" i="13"/>
  <c r="G44" i="13" s="1"/>
  <c r="H44" i="13" s="1"/>
  <c r="I44" i="13" s="1"/>
  <c r="AA43" i="13"/>
  <c r="F43" i="13"/>
  <c r="G43" i="13" s="1"/>
  <c r="H43" i="13" s="1"/>
  <c r="I43" i="13" s="1"/>
  <c r="AA42" i="13"/>
  <c r="F42" i="13"/>
  <c r="G42" i="13" s="1"/>
  <c r="H42" i="13" s="1"/>
  <c r="I42" i="13" s="1"/>
  <c r="AA41" i="13"/>
  <c r="F41" i="13"/>
  <c r="G41" i="13" s="1"/>
  <c r="H41" i="13" s="1"/>
  <c r="I41" i="13" s="1"/>
  <c r="AA40" i="13"/>
  <c r="F40" i="13"/>
  <c r="G40" i="13" s="1"/>
  <c r="H40" i="13" s="1"/>
  <c r="I40" i="13" s="1"/>
  <c r="AA39" i="13"/>
  <c r="F39" i="13"/>
  <c r="G39" i="13" s="1"/>
  <c r="H39" i="13" s="1"/>
  <c r="I39" i="13" s="1"/>
  <c r="AA38" i="13"/>
  <c r="F38" i="13"/>
  <c r="G38" i="13" s="1"/>
  <c r="H38" i="13" s="1"/>
  <c r="I38" i="13" s="1"/>
  <c r="AA37" i="13"/>
  <c r="F37" i="13"/>
  <c r="G37" i="13" s="1"/>
  <c r="H37" i="13" s="1"/>
  <c r="I37" i="13" s="1"/>
  <c r="AA36" i="13"/>
  <c r="F36" i="13"/>
  <c r="G36" i="13" s="1"/>
  <c r="H36" i="13" s="1"/>
  <c r="I36" i="13" s="1"/>
  <c r="AA35" i="13"/>
  <c r="F35" i="13"/>
  <c r="G35" i="13" s="1"/>
  <c r="H35" i="13" s="1"/>
  <c r="I35" i="13" s="1"/>
  <c r="AA34" i="13"/>
  <c r="F34" i="13"/>
  <c r="G34" i="13" s="1"/>
  <c r="H34" i="13" s="1"/>
  <c r="I34" i="13" s="1"/>
  <c r="AA33" i="13"/>
  <c r="F33" i="13"/>
  <c r="G33" i="13" s="1"/>
  <c r="H33" i="13" s="1"/>
  <c r="I33" i="13" s="1"/>
  <c r="AA32" i="13"/>
  <c r="F32" i="13"/>
  <c r="G32" i="13" s="1"/>
  <c r="H32" i="13" s="1"/>
  <c r="I32" i="13" s="1"/>
  <c r="AA31" i="13"/>
  <c r="F31" i="13"/>
  <c r="G31" i="13" s="1"/>
  <c r="H31" i="13" s="1"/>
  <c r="I31" i="13" s="1"/>
  <c r="AA30" i="13"/>
  <c r="AB31" i="13" s="1"/>
  <c r="L30" i="13" s="1"/>
  <c r="F30" i="13"/>
  <c r="G30" i="13" s="1"/>
  <c r="H30" i="13" s="1"/>
  <c r="I30" i="13" s="1"/>
  <c r="AA29" i="13"/>
  <c r="F29" i="13"/>
  <c r="G29" i="13" s="1"/>
  <c r="H29" i="13" s="1"/>
  <c r="I29" i="13" s="1"/>
  <c r="AA28" i="13"/>
  <c r="F28" i="13"/>
  <c r="G28" i="13" s="1"/>
  <c r="H28" i="13" s="1"/>
  <c r="I28" i="13" s="1"/>
  <c r="AA27" i="13"/>
  <c r="F27" i="13"/>
  <c r="G27" i="13" s="1"/>
  <c r="H27" i="13" s="1"/>
  <c r="I27" i="13" s="1"/>
  <c r="AA26" i="13"/>
  <c r="AB26" i="13" s="1"/>
  <c r="L25" i="13" s="1"/>
  <c r="F26" i="13"/>
  <c r="G26" i="13" s="1"/>
  <c r="H26" i="13" s="1"/>
  <c r="I26" i="13" s="1"/>
  <c r="AA25" i="13"/>
  <c r="F25" i="13"/>
  <c r="G25" i="13" s="1"/>
  <c r="H25" i="13" s="1"/>
  <c r="I25" i="13" s="1"/>
  <c r="AA24" i="13"/>
  <c r="AB24" i="13" s="1"/>
  <c r="L23" i="13" s="1"/>
  <c r="F24" i="13"/>
  <c r="G24" i="13" s="1"/>
  <c r="H24" i="13" s="1"/>
  <c r="I24" i="13" s="1"/>
  <c r="AA23" i="13"/>
  <c r="F23" i="13"/>
  <c r="G23" i="13" s="1"/>
  <c r="H23" i="13" s="1"/>
  <c r="I23" i="13" s="1"/>
  <c r="AA22" i="13"/>
  <c r="F22" i="13"/>
  <c r="G22" i="13" s="1"/>
  <c r="H22" i="13" s="1"/>
  <c r="I22" i="13" s="1"/>
  <c r="AA21" i="13"/>
  <c r="F21" i="13"/>
  <c r="AA20" i="13"/>
  <c r="AB20" i="13" s="1"/>
  <c r="L19" i="13" s="1"/>
  <c r="F20" i="13"/>
  <c r="G20" i="13" s="1"/>
  <c r="H20" i="13" s="1"/>
  <c r="I20" i="13" s="1"/>
  <c r="AA19" i="13"/>
  <c r="F19" i="13"/>
  <c r="G19" i="13" s="1"/>
  <c r="H19" i="13" s="1"/>
  <c r="I19" i="13" s="1"/>
  <c r="AA18" i="13"/>
  <c r="F18" i="13"/>
  <c r="G18" i="13" s="1"/>
  <c r="H18" i="13" s="1"/>
  <c r="I18" i="13" s="1"/>
  <c r="AA17" i="13"/>
  <c r="F17" i="13"/>
  <c r="G17" i="13" s="1"/>
  <c r="H17" i="13" s="1"/>
  <c r="I17" i="13" s="1"/>
  <c r="AA16" i="13"/>
  <c r="AB16" i="13" s="1"/>
  <c r="F16" i="13"/>
  <c r="AB96" i="13" l="1"/>
  <c r="AB66" i="17"/>
  <c r="AB74" i="17"/>
  <c r="AB82" i="17"/>
  <c r="AB90" i="17"/>
  <c r="AB27" i="13"/>
  <c r="L26" i="13" s="1"/>
  <c r="AB49" i="13"/>
  <c r="L48" i="13" s="1"/>
  <c r="AB57" i="13"/>
  <c r="AB21" i="17"/>
  <c r="L20" i="17" s="1"/>
  <c r="AB32" i="17"/>
  <c r="L31" i="17" s="1"/>
  <c r="AB39" i="17"/>
  <c r="L38" i="17" s="1"/>
  <c r="AB55" i="17"/>
  <c r="L54" i="17" s="1"/>
  <c r="AB59" i="17"/>
  <c r="AB67" i="17"/>
  <c r="AB75" i="17"/>
  <c r="AB83" i="17"/>
  <c r="AB91" i="17"/>
  <c r="AB64" i="13"/>
  <c r="AB35" i="13"/>
  <c r="L34" i="13" s="1"/>
  <c r="AB48" i="17"/>
  <c r="L47" i="17" s="1"/>
  <c r="AB61" i="17"/>
  <c r="AB69" i="17"/>
  <c r="AB77" i="17"/>
  <c r="AB85" i="17"/>
  <c r="AB93" i="17"/>
  <c r="AB80" i="13"/>
  <c r="F64" i="16"/>
  <c r="F76" i="16"/>
  <c r="AB68" i="13"/>
  <c r="AB92" i="13"/>
  <c r="AB62" i="17"/>
  <c r="AB70" i="17"/>
  <c r="AB78" i="17"/>
  <c r="AB86" i="17"/>
  <c r="F56" i="17"/>
  <c r="AB91" i="13"/>
  <c r="G71" i="16"/>
  <c r="AB32" i="13"/>
  <c r="L31" i="13" s="1"/>
  <c r="AB84" i="13"/>
  <c r="AB25" i="13"/>
  <c r="L24" i="13" s="1"/>
  <c r="AB29" i="13"/>
  <c r="L28" i="13" s="1"/>
  <c r="AB37" i="13"/>
  <c r="L36" i="13" s="1"/>
  <c r="AB51" i="13"/>
  <c r="L50" i="13" s="1"/>
  <c r="AB61" i="13"/>
  <c r="AB69" i="13"/>
  <c r="AB77" i="13"/>
  <c r="AB85" i="13"/>
  <c r="AB93" i="13"/>
  <c r="AB47" i="17"/>
  <c r="L46" i="17" s="1"/>
  <c r="AB56" i="13"/>
  <c r="L55" i="13" s="1"/>
  <c r="AB42" i="13"/>
  <c r="L41" i="13" s="1"/>
  <c r="G16" i="17"/>
  <c r="H16" i="17" s="1"/>
  <c r="I16" i="17" s="1"/>
  <c r="AB24" i="17"/>
  <c r="L23" i="17" s="1"/>
  <c r="AB60" i="13"/>
  <c r="AB76" i="13"/>
  <c r="AB17" i="13"/>
  <c r="L16" i="13" s="1"/>
  <c r="AB33" i="13"/>
  <c r="L32" i="13" s="1"/>
  <c r="AB23" i="17"/>
  <c r="L22" i="17" s="1"/>
  <c r="AB34" i="17"/>
  <c r="L33" i="17" s="1"/>
  <c r="AB40" i="17"/>
  <c r="L39" i="17" s="1"/>
  <c r="AB64" i="17"/>
  <c r="AB72" i="17"/>
  <c r="AB80" i="17"/>
  <c r="AB88" i="17"/>
  <c r="AB17" i="17"/>
  <c r="L16" i="17" s="1"/>
  <c r="AB33" i="17"/>
  <c r="L32" i="17" s="1"/>
  <c r="AB49" i="17"/>
  <c r="L48" i="17" s="1"/>
  <c r="AB25" i="17"/>
  <c r="L24" i="17" s="1"/>
  <c r="AB41" i="17"/>
  <c r="L40" i="17" s="1"/>
  <c r="AB42" i="17"/>
  <c r="L41" i="17" s="1"/>
  <c r="AB50" i="17"/>
  <c r="L49" i="17" s="1"/>
  <c r="G14" i="16"/>
  <c r="AB20" i="17"/>
  <c r="L19" i="17" s="1"/>
  <c r="AB28" i="17"/>
  <c r="L27" i="17" s="1"/>
  <c r="AB36" i="17"/>
  <c r="L35" i="17" s="1"/>
  <c r="AB44" i="17"/>
  <c r="L43" i="17" s="1"/>
  <c r="AB52" i="17"/>
  <c r="L51" i="17" s="1"/>
  <c r="AB22" i="17"/>
  <c r="L21" i="17" s="1"/>
  <c r="AB30" i="17"/>
  <c r="L29" i="17" s="1"/>
  <c r="AB38" i="17"/>
  <c r="L37" i="17" s="1"/>
  <c r="AB46" i="17"/>
  <c r="L45" i="17" s="1"/>
  <c r="AB54" i="17"/>
  <c r="L53" i="17" s="1"/>
  <c r="N15" i="17"/>
  <c r="N56" i="17" s="1"/>
  <c r="AB62" i="13"/>
  <c r="AB94" i="13"/>
  <c r="AB43" i="13"/>
  <c r="L42" i="13" s="1"/>
  <c r="AB47" i="13"/>
  <c r="L46" i="13" s="1"/>
  <c r="AB63" i="13"/>
  <c r="AB71" i="13"/>
  <c r="AB79" i="13"/>
  <c r="AB87" i="13"/>
  <c r="AB95" i="13"/>
  <c r="AB70" i="13"/>
  <c r="AB40" i="13"/>
  <c r="L39" i="13" s="1"/>
  <c r="AB72" i="13"/>
  <c r="AB88" i="13"/>
  <c r="AB78" i="13"/>
  <c r="AB28" i="13"/>
  <c r="L27" i="13" s="1"/>
  <c r="AB34" i="13"/>
  <c r="L33" i="13" s="1"/>
  <c r="AB50" i="13"/>
  <c r="L49" i="13" s="1"/>
  <c r="AB65" i="13"/>
  <c r="AB73" i="13"/>
  <c r="AB81" i="13"/>
  <c r="AB89" i="13"/>
  <c r="AB86" i="13"/>
  <c r="AB18" i="13"/>
  <c r="L17" i="13" s="1"/>
  <c r="AB21" i="13"/>
  <c r="L20" i="13" s="1"/>
  <c r="AB19" i="13"/>
  <c r="L18" i="13" s="1"/>
  <c r="AB23" i="13"/>
  <c r="L22" i="13" s="1"/>
  <c r="AB45" i="13"/>
  <c r="L44" i="13" s="1"/>
  <c r="AB58" i="13"/>
  <c r="AB66" i="13"/>
  <c r="AB74" i="13"/>
  <c r="AB82" i="13"/>
  <c r="AB90" i="13"/>
  <c r="AB39" i="13"/>
  <c r="L38" i="13" s="1"/>
  <c r="AB41" i="13"/>
  <c r="L40" i="13" s="1"/>
  <c r="AB55" i="13"/>
  <c r="L54" i="13" s="1"/>
  <c r="AB59" i="13"/>
  <c r="AB67" i="13"/>
  <c r="AB75" i="13"/>
  <c r="AB83" i="13"/>
  <c r="F64" i="12"/>
  <c r="F76" i="12"/>
  <c r="F56" i="13"/>
  <c r="G16" i="13"/>
  <c r="H16" i="13" s="1"/>
  <c r="I16" i="13" s="1"/>
  <c r="AB36" i="13"/>
  <c r="L35" i="13" s="1"/>
  <c r="AB44" i="13"/>
  <c r="L43" i="13" s="1"/>
  <c r="AB52" i="13"/>
  <c r="L51" i="13" s="1"/>
  <c r="G21" i="13"/>
  <c r="H21" i="13" s="1"/>
  <c r="AB22" i="13"/>
  <c r="L21" i="13" s="1"/>
  <c r="AB30" i="13"/>
  <c r="L29" i="13" s="1"/>
  <c r="AB38" i="13"/>
  <c r="L37" i="13" s="1"/>
  <c r="AB46" i="13"/>
  <c r="L45" i="13" s="1"/>
  <c r="AB54" i="13"/>
  <c r="L53" i="13" s="1"/>
  <c r="N15" i="13"/>
  <c r="N56" i="13" s="1"/>
  <c r="H56" i="17" l="1"/>
  <c r="J52" i="17"/>
  <c r="M52" i="17" s="1"/>
  <c r="J44" i="17"/>
  <c r="M44" i="17" s="1"/>
  <c r="J36" i="17"/>
  <c r="M36" i="17" s="1"/>
  <c r="J28" i="17"/>
  <c r="M28" i="17" s="1"/>
  <c r="J20" i="17"/>
  <c r="M20" i="17" s="1"/>
  <c r="J51" i="17"/>
  <c r="M51" i="17" s="1"/>
  <c r="J35" i="17"/>
  <c r="M35" i="17" s="1"/>
  <c r="J19" i="17"/>
  <c r="M19" i="17" s="1"/>
  <c r="J43" i="17"/>
  <c r="M43" i="17" s="1"/>
  <c r="J27" i="17"/>
  <c r="M27" i="17" s="1"/>
  <c r="J50" i="17"/>
  <c r="M50" i="17" s="1"/>
  <c r="J42" i="17"/>
  <c r="M42" i="17" s="1"/>
  <c r="J34" i="17"/>
  <c r="M34" i="17" s="1"/>
  <c r="J26" i="17"/>
  <c r="M26" i="17" s="1"/>
  <c r="J18" i="17"/>
  <c r="M18" i="17" s="1"/>
  <c r="J41" i="17"/>
  <c r="M41" i="17" s="1"/>
  <c r="J25" i="17"/>
  <c r="M25" i="17" s="1"/>
  <c r="J17" i="17"/>
  <c r="M17" i="17" s="1"/>
  <c r="J49" i="17"/>
  <c r="M49" i="17" s="1"/>
  <c r="J33" i="17"/>
  <c r="M33" i="17" s="1"/>
  <c r="J48" i="17"/>
  <c r="M48" i="17" s="1"/>
  <c r="J40" i="17"/>
  <c r="M40" i="17" s="1"/>
  <c r="J32" i="17"/>
  <c r="M32" i="17" s="1"/>
  <c r="J24" i="17"/>
  <c r="M24" i="17" s="1"/>
  <c r="J16" i="17"/>
  <c r="J55" i="17"/>
  <c r="M55" i="17" s="1"/>
  <c r="J39" i="17"/>
  <c r="M39" i="17" s="1"/>
  <c r="J47" i="17"/>
  <c r="M47" i="17" s="1"/>
  <c r="J31" i="17"/>
  <c r="M31" i="17" s="1"/>
  <c r="J23" i="17"/>
  <c r="M23" i="17" s="1"/>
  <c r="I56" i="17"/>
  <c r="J54" i="17"/>
  <c r="M54" i="17" s="1"/>
  <c r="J46" i="17"/>
  <c r="M46" i="17" s="1"/>
  <c r="J38" i="17"/>
  <c r="M38" i="17" s="1"/>
  <c r="J30" i="17"/>
  <c r="M30" i="17" s="1"/>
  <c r="J22" i="17"/>
  <c r="M22" i="17" s="1"/>
  <c r="J53" i="17"/>
  <c r="M53" i="17" s="1"/>
  <c r="J37" i="17"/>
  <c r="M37" i="17" s="1"/>
  <c r="J21" i="17"/>
  <c r="M21" i="17" s="1"/>
  <c r="J45" i="17"/>
  <c r="M45" i="17" s="1"/>
  <c r="J29" i="17"/>
  <c r="M29" i="17" s="1"/>
  <c r="I21" i="13"/>
  <c r="J30" i="13" s="1"/>
  <c r="M30" i="13" s="1"/>
  <c r="H56" i="13"/>
  <c r="J25" i="13"/>
  <c r="M25" i="13" s="1"/>
  <c r="J23" i="13"/>
  <c r="M23" i="13" s="1"/>
  <c r="M16" i="17" l="1"/>
  <c r="M56" i="17" s="1"/>
  <c r="O58" i="17" s="1"/>
  <c r="J56" i="17"/>
  <c r="J38" i="13"/>
  <c r="M38" i="13" s="1"/>
  <c r="J34" i="13"/>
  <c r="M34" i="13" s="1"/>
  <c r="J37" i="13"/>
  <c r="M37" i="13" s="1"/>
  <c r="I56" i="13"/>
  <c r="J27" i="13"/>
  <c r="M27" i="13" s="1"/>
  <c r="J46" i="13"/>
  <c r="M46" i="13" s="1"/>
  <c r="J53" i="13"/>
  <c r="M53" i="13" s="1"/>
  <c r="J36" i="13"/>
  <c r="M36" i="13" s="1"/>
  <c r="J32" i="13"/>
  <c r="M32" i="13" s="1"/>
  <c r="J48" i="13"/>
  <c r="M48" i="13" s="1"/>
  <c r="J19" i="13"/>
  <c r="M19" i="13" s="1"/>
  <c r="J47" i="13"/>
  <c r="M47" i="13" s="1"/>
  <c r="J33" i="13"/>
  <c r="M33" i="13" s="1"/>
  <c r="J43" i="13"/>
  <c r="M43" i="13" s="1"/>
  <c r="J26" i="13"/>
  <c r="M26" i="13" s="1"/>
  <c r="J28" i="13"/>
  <c r="M28" i="13" s="1"/>
  <c r="J16" i="13"/>
  <c r="M16" i="13" s="1"/>
  <c r="J21" i="13"/>
  <c r="M21" i="13" s="1"/>
  <c r="J45" i="13"/>
  <c r="M45" i="13" s="1"/>
  <c r="J40" i="13"/>
  <c r="M40" i="13" s="1"/>
  <c r="J18" i="13"/>
  <c r="M18" i="13" s="1"/>
  <c r="J22" i="13"/>
  <c r="M22" i="13" s="1"/>
  <c r="J20" i="13"/>
  <c r="M20" i="13" s="1"/>
  <c r="J39" i="13"/>
  <c r="M39" i="13" s="1"/>
  <c r="J41" i="13"/>
  <c r="M41" i="13" s="1"/>
  <c r="J42" i="13"/>
  <c r="M42" i="13" s="1"/>
  <c r="J35" i="13"/>
  <c r="M35" i="13" s="1"/>
  <c r="J44" i="13"/>
  <c r="M44" i="13" s="1"/>
  <c r="J54" i="13"/>
  <c r="M54" i="13" s="1"/>
  <c r="J55" i="13"/>
  <c r="M55" i="13" s="1"/>
  <c r="J49" i="13"/>
  <c r="M49" i="13" s="1"/>
  <c r="J50" i="13"/>
  <c r="M50" i="13" s="1"/>
  <c r="J51" i="13"/>
  <c r="M51" i="13" s="1"/>
  <c r="J52" i="13"/>
  <c r="M52" i="13" s="1"/>
  <c r="J31" i="13"/>
  <c r="M31" i="13" s="1"/>
  <c r="J24" i="13"/>
  <c r="M24" i="13" s="1"/>
  <c r="J17" i="13"/>
  <c r="M17" i="13" s="1"/>
  <c r="J29" i="13"/>
  <c r="M29" i="13" s="1"/>
  <c r="J56" i="13" l="1"/>
  <c r="M56" i="13"/>
  <c r="O58" i="13" s="1"/>
</calcChain>
</file>

<file path=xl/sharedStrings.xml><?xml version="1.0" encoding="utf-8"?>
<sst xmlns="http://schemas.openxmlformats.org/spreadsheetml/2006/main" count="203" uniqueCount="75">
  <si>
    <t>Descrição</t>
  </si>
  <si>
    <t>Valor auditado</t>
  </si>
  <si>
    <t>Distorção Factual</t>
  </si>
  <si>
    <t>Intervalo Amostral</t>
  </si>
  <si>
    <t>Fundo Nacional de Desenvolvimento da Educação (FNDE)</t>
  </si>
  <si>
    <t>Balancete de trabalho</t>
  </si>
  <si>
    <t>Ciclo Financiamento</t>
  </si>
  <si>
    <t>P/T Ref.</t>
  </si>
  <si>
    <t>F</t>
  </si>
  <si>
    <t>Conta</t>
  </si>
  <si>
    <t>1.1.2.4.1.02.01</t>
  </si>
  <si>
    <t>Financiamento concedidos a receber</t>
  </si>
  <si>
    <t>1.2.1.1.1.03.08</t>
  </si>
  <si>
    <t>Débito
(Crédito)</t>
  </si>
  <si>
    <t>Ajustes Ref.</t>
  </si>
  <si>
    <t>Saldo no razão em 31.XX.2019</t>
  </si>
  <si>
    <t>Saldo Final 31.12.2019</t>
  </si>
  <si>
    <t>-</t>
  </si>
  <si>
    <t>Elaborado por:</t>
  </si>
  <si>
    <t>PT Ref. :</t>
  </si>
  <si>
    <t>Data: 15.7.2019</t>
  </si>
  <si>
    <t>Revisado  por:</t>
  </si>
  <si>
    <t>Auditor 1</t>
  </si>
  <si>
    <t>Auditor 2</t>
  </si>
  <si>
    <t>Data: 16.7.2020</t>
  </si>
  <si>
    <t>F-1</t>
  </si>
  <si>
    <t>F-2</t>
  </si>
  <si>
    <t>F-3</t>
  </si>
  <si>
    <t>F-4</t>
  </si>
  <si>
    <t>F-5</t>
  </si>
  <si>
    <t>F-6</t>
  </si>
  <si>
    <t>F-7</t>
  </si>
  <si>
    <t>Saldo inicial  01.01.2019</t>
  </si>
  <si>
    <t>P/T Ref. :</t>
  </si>
  <si>
    <t>Transação contabilizada</t>
  </si>
  <si>
    <t>Precisão básica</t>
  </si>
  <si>
    <t>%</t>
  </si>
  <si>
    <t>Saldo em 01.01.2019</t>
  </si>
  <si>
    <t xml:space="preserve">Risco de detecção </t>
  </si>
  <si>
    <t>Registro das Superavaliações</t>
  </si>
  <si>
    <t>Registro das Subavaliações</t>
  </si>
  <si>
    <t>Ajustes a realizar</t>
  </si>
  <si>
    <t>Reclassificações a realizar</t>
  </si>
  <si>
    <t>(1)</t>
  </si>
  <si>
    <t>(2)</t>
  </si>
  <si>
    <t>Fator incremental</t>
  </si>
  <si>
    <t>Risco de Aceitação incorreta</t>
  </si>
  <si>
    <t>Número de superavaliações</t>
  </si>
  <si>
    <t>Ordem</t>
  </si>
  <si>
    <t>Sem as unidades lógicas &gt; IA</t>
  </si>
  <si>
    <t>Saldo Ajustado</t>
  </si>
  <si>
    <t>Distorção Factuais + Projetadas</t>
  </si>
  <si>
    <t>Distorção projetada + provisão incremental para o risco de amostragem</t>
  </si>
  <si>
    <t>Limite Superior da Distorção</t>
  </si>
  <si>
    <t>Materialidade para Execução</t>
  </si>
  <si>
    <t>Projeção das Superavaliações</t>
  </si>
  <si>
    <t>Unidade amostral</t>
  </si>
  <si>
    <t>Ref.:</t>
  </si>
  <si>
    <t>Total:</t>
  </si>
  <si>
    <t>F-1.1</t>
  </si>
  <si>
    <t>F-1A</t>
  </si>
  <si>
    <t>F-1B</t>
  </si>
  <si>
    <t>F-1C</t>
  </si>
  <si>
    <t>F-1D</t>
  </si>
  <si>
    <t>Orientações:</t>
  </si>
  <si>
    <t>1. Auditar as transações e registrar o montante auditado.</t>
  </si>
  <si>
    <t>F-1E</t>
  </si>
  <si>
    <t>F-1F</t>
  </si>
  <si>
    <t>Orientações</t>
  </si>
  <si>
    <t>F-2.1</t>
  </si>
  <si>
    <t>Valor confirmado com a aplicação dos testes de auditoria</t>
  </si>
  <si>
    <t>2. Registrar as Superavaliações e Subavaliações separadamente, conforme previsão do documento
3.Apuradas as distorções factuais, classifique as superavaliadas pelo percentual de distorção (Coluna G), do maior para o menor.</t>
  </si>
  <si>
    <t>...</t>
  </si>
  <si>
    <t>1. Copie da aba X-x Distorções Factuais, as transações que contenham distorções factuais de superavaliação, ordenadas do maior para o menor % de distorção, e as cole a partir da linha 16, coluna D, desta aba.</t>
  </si>
  <si>
    <t>Data: 157.2019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</si>
</sst>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-* #,##0_-;\-* #,##0_-;_-* &quot;-&quot;??_-;_-@_-"/>
    <numFmt numFmtId="166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4">
    <xf numFmtId="0" fontId="0" fillId="0" borderId="0" xfId="0"/>
    <xf numFmtId="43" fontId="0" fillId="0" borderId="0" xfId="1" applyFont="1" applyAlignment="1">
      <alignment horizontal="left"/>
    </xf>
    <xf numFmtId="2" fontId="0" fillId="0" borderId="0" xfId="0" applyNumberFormat="1"/>
    <xf numFmtId="0" fontId="3" fillId="4" borderId="0" xfId="0" applyFont="1" applyFill="1"/>
    <xf numFmtId="0" fontId="3" fillId="4" borderId="0" xfId="0" applyFont="1" applyFill="1" applyAlignment="1"/>
    <xf numFmtId="0" fontId="3" fillId="4" borderId="0" xfId="0" applyFont="1" applyFill="1" applyAlignment="1">
      <alignment horizontal="left"/>
    </xf>
    <xf numFmtId="0" fontId="3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wrapText="1"/>
    </xf>
    <xf numFmtId="0" fontId="3" fillId="4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/>
    </xf>
    <xf numFmtId="0" fontId="3" fillId="5" borderId="0" xfId="0" applyFont="1" applyFill="1"/>
    <xf numFmtId="0" fontId="2" fillId="4" borderId="0" xfId="0" applyFont="1" applyFill="1" applyAlignment="1">
      <alignment horizontal="center"/>
    </xf>
    <xf numFmtId="43" fontId="2" fillId="4" borderId="0" xfId="1" applyFont="1" applyFill="1" applyAlignment="1">
      <alignment horizontal="center"/>
    </xf>
    <xf numFmtId="43" fontId="3" fillId="4" borderId="0" xfId="1" applyFont="1" applyFill="1" applyAlignment="1">
      <alignment horizontal="center"/>
    </xf>
    <xf numFmtId="0" fontId="4" fillId="4" borderId="0" xfId="0" applyFont="1" applyFill="1"/>
    <xf numFmtId="43" fontId="3" fillId="4" borderId="0" xfId="1" applyFont="1" applyFill="1" applyAlignment="1">
      <alignment horizontal="center"/>
    </xf>
    <xf numFmtId="0" fontId="3" fillId="0" borderId="0" xfId="0" applyFont="1" applyFill="1"/>
    <xf numFmtId="43" fontId="3" fillId="4" borderId="0" xfId="1" applyFont="1" applyFill="1"/>
    <xf numFmtId="43" fontId="3" fillId="4" borderId="0" xfId="1" applyFont="1" applyFill="1" applyAlignment="1">
      <alignment horizontal="center" vertical="center"/>
    </xf>
    <xf numFmtId="40" fontId="3" fillId="4" borderId="0" xfId="0" applyNumberFormat="1" applyFont="1" applyFill="1" applyAlignment="1">
      <alignment horizontal="center"/>
    </xf>
    <xf numFmtId="0" fontId="3" fillId="0" borderId="0" xfId="0" applyFont="1" applyFill="1" applyBorder="1"/>
    <xf numFmtId="43" fontId="3" fillId="0" borderId="0" xfId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40" fontId="3" fillId="0" borderId="0" xfId="0" applyNumberFormat="1" applyFont="1" applyFill="1"/>
    <xf numFmtId="10" fontId="3" fillId="4" borderId="0" xfId="3" applyNumberFormat="1" applyFont="1" applyFill="1" applyAlignment="1">
      <alignment horizontal="center"/>
    </xf>
    <xf numFmtId="0" fontId="3" fillId="3" borderId="11" xfId="0" applyFont="1" applyFill="1" applyBorder="1"/>
    <xf numFmtId="0" fontId="3" fillId="3" borderId="12" xfId="0" applyFont="1" applyFill="1" applyBorder="1"/>
    <xf numFmtId="0" fontId="3" fillId="3" borderId="13" xfId="0" applyFont="1" applyFill="1" applyBorder="1"/>
    <xf numFmtId="0" fontId="3" fillId="3" borderId="2" xfId="0" applyFont="1" applyFill="1" applyBorder="1"/>
    <xf numFmtId="0" fontId="3" fillId="3" borderId="0" xfId="0" applyFont="1" applyFill="1" applyBorder="1" applyAlignment="1"/>
    <xf numFmtId="0" fontId="3" fillId="3" borderId="0" xfId="0" applyFont="1" applyFill="1" applyBorder="1" applyAlignment="1">
      <alignment horizontal="left"/>
    </xf>
    <xf numFmtId="0" fontId="3" fillId="3" borderId="0" xfId="0" applyFont="1" applyFill="1" applyBorder="1"/>
    <xf numFmtId="0" fontId="3" fillId="3" borderId="3" xfId="0" applyFont="1" applyFill="1" applyBorder="1" applyAlignment="1">
      <alignment horizontal="center"/>
    </xf>
    <xf numFmtId="0" fontId="4" fillId="3" borderId="0" xfId="0" applyFont="1" applyFill="1" applyBorder="1"/>
    <xf numFmtId="0" fontId="4" fillId="3" borderId="3" xfId="0" applyFont="1" applyFill="1" applyBorder="1" applyAlignment="1">
      <alignment horizontal="center"/>
    </xf>
    <xf numFmtId="0" fontId="3" fillId="3" borderId="3" xfId="0" applyFont="1" applyFill="1" applyBorder="1"/>
    <xf numFmtId="0" fontId="3" fillId="3" borderId="4" xfId="0" applyFont="1" applyFill="1" applyBorder="1"/>
    <xf numFmtId="43" fontId="3" fillId="3" borderId="8" xfId="1" applyFont="1" applyFill="1" applyBorder="1" applyAlignment="1">
      <alignment horizontal="center"/>
    </xf>
    <xf numFmtId="43" fontId="3" fillId="3" borderId="5" xfId="1" applyFont="1" applyFill="1" applyBorder="1" applyAlignment="1">
      <alignment horizontal="center"/>
    </xf>
    <xf numFmtId="0" fontId="4" fillId="3" borderId="0" xfId="0" applyFont="1" applyFill="1" applyBorder="1" applyAlignment="1">
      <alignment vertical="center"/>
    </xf>
    <xf numFmtId="49" fontId="3" fillId="4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1" fontId="3" fillId="0" borderId="0" xfId="0" applyNumberFormat="1" applyFont="1" applyFill="1" applyAlignment="1">
      <alignment horizontal="center"/>
    </xf>
    <xf numFmtId="164" fontId="4" fillId="4" borderId="0" xfId="0" applyNumberFormat="1" applyFont="1" applyFill="1" applyBorder="1" applyAlignment="1">
      <alignment horizontal="center"/>
    </xf>
    <xf numFmtId="43" fontId="3" fillId="4" borderId="0" xfId="1" applyNumberFormat="1" applyFont="1" applyFill="1" applyBorder="1" applyAlignment="1">
      <alignment horizontal="center"/>
    </xf>
    <xf numFmtId="0" fontId="3" fillId="4" borderId="0" xfId="0" applyFont="1" applyFill="1" applyBorder="1" applyAlignment="1"/>
    <xf numFmtId="0" fontId="4" fillId="3" borderId="0" xfId="0" applyFont="1" applyFill="1" applyBorder="1" applyAlignment="1">
      <alignment horizontal="left" vertical="center" wrapText="1"/>
    </xf>
    <xf numFmtId="43" fontId="3" fillId="3" borderId="0" xfId="1" applyFont="1" applyFill="1" applyBorder="1" applyAlignment="1"/>
    <xf numFmtId="0" fontId="4" fillId="3" borderId="0" xfId="0" applyFont="1" applyFill="1" applyBorder="1" applyAlignment="1">
      <alignment horizontal="right"/>
    </xf>
    <xf numFmtId="0" fontId="3" fillId="4" borderId="0" xfId="0" applyFont="1" applyFill="1" applyProtection="1">
      <protection hidden="1"/>
    </xf>
    <xf numFmtId="43" fontId="3" fillId="4" borderId="0" xfId="1" applyFont="1" applyFill="1" applyAlignment="1" applyProtection="1">
      <alignment horizontal="center" vertical="center"/>
      <protection hidden="1"/>
    </xf>
    <xf numFmtId="43" fontId="3" fillId="4" borderId="0" xfId="1" applyFont="1" applyFill="1" applyAlignment="1" applyProtection="1">
      <alignment horizontal="center" vertical="center" wrapText="1"/>
      <protection hidden="1"/>
    </xf>
    <xf numFmtId="0" fontId="3" fillId="4" borderId="0" xfId="0" applyFont="1" applyFill="1" applyAlignment="1" applyProtection="1">
      <alignment horizontal="center" vertical="center" wrapText="1"/>
      <protection hidden="1"/>
    </xf>
    <xf numFmtId="0" fontId="3" fillId="4" borderId="0" xfId="0" applyFont="1" applyFill="1" applyAlignment="1" applyProtection="1">
      <alignment horizontal="center" vertical="center"/>
      <protection hidden="1"/>
    </xf>
    <xf numFmtId="0" fontId="3" fillId="2" borderId="9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center" vertical="center"/>
      <protection hidden="1"/>
    </xf>
    <xf numFmtId="164" fontId="3" fillId="4" borderId="0" xfId="2" applyFont="1" applyFill="1" applyAlignment="1" applyProtection="1">
      <alignment horizontal="center" vertical="center" wrapText="1"/>
      <protection hidden="1"/>
    </xf>
    <xf numFmtId="43" fontId="3" fillId="4" borderId="0" xfId="1" applyFont="1" applyFill="1" applyAlignment="1" applyProtection="1">
      <alignment horizontal="center"/>
      <protection hidden="1"/>
    </xf>
    <xf numFmtId="40" fontId="3" fillId="4" borderId="0" xfId="0" applyNumberFormat="1" applyFont="1" applyFill="1" applyAlignment="1" applyProtection="1">
      <alignment horizontal="center"/>
      <protection hidden="1"/>
    </xf>
    <xf numFmtId="166" fontId="3" fillId="4" borderId="0" xfId="3" applyNumberFormat="1" applyFont="1" applyFill="1" applyAlignment="1" applyProtection="1">
      <alignment horizontal="center"/>
      <protection hidden="1"/>
    </xf>
    <xf numFmtId="39" fontId="3" fillId="2" borderId="9" xfId="1" applyNumberFormat="1" applyFont="1" applyFill="1" applyBorder="1" applyAlignment="1" applyProtection="1">
      <alignment horizontal="center"/>
      <protection hidden="1"/>
    </xf>
    <xf numFmtId="43" fontId="3" fillId="2" borderId="9" xfId="1" applyNumberFormat="1" applyFont="1" applyFill="1" applyBorder="1" applyAlignment="1" applyProtection="1">
      <alignment horizontal="center" vertical="center"/>
      <protection hidden="1"/>
    </xf>
    <xf numFmtId="165" fontId="3" fillId="2" borderId="9" xfId="1" applyNumberFormat="1" applyFont="1" applyFill="1" applyBorder="1" applyAlignment="1" applyProtection="1">
      <alignment horizontal="center" vertical="center"/>
      <protection hidden="1"/>
    </xf>
    <xf numFmtId="43" fontId="3" fillId="2" borderId="9" xfId="1" applyFont="1" applyFill="1" applyBorder="1" applyAlignment="1" applyProtection="1">
      <alignment horizontal="center"/>
      <protection hidden="1"/>
    </xf>
    <xf numFmtId="43" fontId="3" fillId="4" borderId="0" xfId="0" applyNumberFormat="1" applyFont="1" applyFill="1" applyAlignment="1" applyProtection="1">
      <alignment horizontal="center"/>
      <protection hidden="1"/>
    </xf>
    <xf numFmtId="0" fontId="3" fillId="4" borderId="0" xfId="0" applyFont="1" applyFill="1" applyAlignment="1" applyProtection="1">
      <alignment horizontal="center"/>
      <protection hidden="1"/>
    </xf>
    <xf numFmtId="10" fontId="3" fillId="4" borderId="0" xfId="3" applyNumberFormat="1" applyFont="1" applyFill="1" applyAlignment="1" applyProtection="1">
      <alignment horizontal="center"/>
      <protection hidden="1"/>
    </xf>
    <xf numFmtId="43" fontId="3" fillId="4" borderId="0" xfId="1" applyNumberFormat="1" applyFont="1" applyFill="1" applyAlignment="1" applyProtection="1">
      <alignment horizontal="center" vertical="center"/>
      <protection hidden="1"/>
    </xf>
    <xf numFmtId="43" fontId="3" fillId="4" borderId="0" xfId="0" applyNumberFormat="1" applyFont="1" applyFill="1" applyProtection="1">
      <protection hidden="1"/>
    </xf>
    <xf numFmtId="164" fontId="3" fillId="4" borderId="0" xfId="0" applyNumberFormat="1" applyFont="1" applyFill="1" applyProtection="1">
      <protection hidden="1"/>
    </xf>
    <xf numFmtId="43" fontId="3" fillId="4" borderId="7" xfId="1" applyNumberFormat="1" applyFont="1" applyFill="1" applyBorder="1" applyAlignment="1" applyProtection="1">
      <alignment horizontal="center"/>
      <protection hidden="1"/>
    </xf>
    <xf numFmtId="43" fontId="3" fillId="4" borderId="0" xfId="1" applyFont="1" applyFill="1" applyProtection="1">
      <protection locked="0"/>
    </xf>
    <xf numFmtId="0" fontId="3" fillId="3" borderId="0" xfId="0" applyFont="1" applyFill="1" applyBorder="1" applyAlignment="1" applyProtection="1">
      <protection locked="0"/>
    </xf>
    <xf numFmtId="0" fontId="3" fillId="3" borderId="0" xfId="0" applyFont="1" applyFill="1" applyBorder="1" applyAlignment="1" applyProtection="1">
      <alignment horizontal="center" wrapText="1"/>
      <protection locked="0"/>
    </xf>
    <xf numFmtId="43" fontId="3" fillId="3" borderId="0" xfId="1" applyFont="1" applyFill="1" applyBorder="1" applyAlignment="1" applyProtection="1">
      <alignment horizontal="center"/>
      <protection locked="0"/>
    </xf>
    <xf numFmtId="0" fontId="3" fillId="3" borderId="0" xfId="0" applyFont="1" applyFill="1" applyBorder="1" applyAlignment="1" applyProtection="1">
      <alignment horizontal="left"/>
      <protection locked="0"/>
    </xf>
    <xf numFmtId="43" fontId="3" fillId="3" borderId="0" xfId="1" applyFont="1" applyFill="1" applyBorder="1" applyAlignment="1" applyProtection="1">
      <alignment horizontal="center" vertical="center"/>
      <protection locked="0"/>
    </xf>
    <xf numFmtId="9" fontId="3" fillId="3" borderId="0" xfId="1" applyNumberFormat="1" applyFont="1" applyFill="1" applyBorder="1" applyAlignment="1" applyProtection="1">
      <alignment horizontal="center"/>
      <protection locked="0"/>
    </xf>
    <xf numFmtId="0" fontId="3" fillId="3" borderId="8" xfId="0" applyFont="1" applyFill="1" applyBorder="1" applyAlignment="1" applyProtection="1">
      <alignment horizontal="left"/>
      <protection locked="0"/>
    </xf>
    <xf numFmtId="0" fontId="3" fillId="3" borderId="8" xfId="0" applyFont="1" applyFill="1" applyBorder="1" applyAlignment="1" applyProtection="1">
      <alignment horizontal="center"/>
      <protection locked="0"/>
    </xf>
    <xf numFmtId="43" fontId="3" fillId="3" borderId="8" xfId="1" applyFont="1" applyFill="1" applyBorder="1" applyAlignment="1" applyProtection="1">
      <alignment horizontal="center"/>
      <protection locked="0"/>
    </xf>
    <xf numFmtId="0" fontId="3" fillId="3" borderId="8" xfId="0" applyFont="1" applyFill="1" applyBorder="1" applyAlignment="1" applyProtection="1">
      <protection locked="0"/>
    </xf>
    <xf numFmtId="43" fontId="3" fillId="3" borderId="8" xfId="1" applyFont="1" applyFill="1" applyBorder="1" applyAlignment="1" applyProtection="1">
      <alignment horizontal="center" vertical="center"/>
      <protection locked="0"/>
    </xf>
    <xf numFmtId="0" fontId="4" fillId="3" borderId="3" xfId="0" applyFont="1" applyFill="1" applyBorder="1" applyAlignment="1" applyProtection="1">
      <alignment horizontal="left"/>
      <protection locked="0"/>
    </xf>
    <xf numFmtId="0" fontId="5" fillId="4" borderId="6" xfId="0" applyFont="1" applyFill="1" applyBorder="1" applyAlignment="1" applyProtection="1">
      <alignment vertical="center"/>
    </xf>
    <xf numFmtId="0" fontId="5" fillId="4" borderId="10" xfId="0" applyFont="1" applyFill="1" applyBorder="1" applyAlignment="1" applyProtection="1">
      <alignment vertical="center"/>
    </xf>
    <xf numFmtId="0" fontId="5" fillId="4" borderId="7" xfId="0" applyFont="1" applyFill="1" applyBorder="1" applyAlignment="1" applyProtection="1">
      <alignment vertical="center"/>
    </xf>
    <xf numFmtId="43" fontId="3" fillId="4" borderId="0" xfId="1" applyFont="1" applyFill="1" applyAlignment="1" applyProtection="1">
      <protection hidden="1"/>
    </xf>
    <xf numFmtId="0" fontId="3" fillId="3" borderId="0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vertical="center" wrapText="1"/>
    </xf>
    <xf numFmtId="43" fontId="3" fillId="3" borderId="3" xfId="1" applyFont="1" applyFill="1" applyBorder="1" applyAlignment="1"/>
    <xf numFmtId="0" fontId="4" fillId="3" borderId="0" xfId="0" applyFont="1" applyFill="1" applyBorder="1" applyAlignment="1" applyProtection="1">
      <alignment vertical="center" wrapText="1"/>
      <protection locked="0"/>
    </xf>
    <xf numFmtId="0" fontId="3" fillId="3" borderId="0" xfId="0" applyFont="1" applyFill="1" applyBorder="1" applyAlignment="1" applyProtection="1">
      <alignment horizontal="left" wrapText="1"/>
      <protection locked="0"/>
    </xf>
    <xf numFmtId="43" fontId="4" fillId="4" borderId="0" xfId="1" applyFont="1" applyFill="1" applyAlignment="1">
      <alignment horizontal="right"/>
    </xf>
    <xf numFmtId="43" fontId="0" fillId="4" borderId="0" xfId="1" applyFont="1" applyFill="1" applyBorder="1" applyAlignment="1">
      <alignment horizontal="left"/>
    </xf>
    <xf numFmtId="43" fontId="0" fillId="4" borderId="0" xfId="1" applyFont="1" applyFill="1" applyBorder="1"/>
    <xf numFmtId="43" fontId="0" fillId="4" borderId="0" xfId="1" applyFont="1" applyFill="1" applyBorder="1" applyAlignment="1" applyProtection="1">
      <alignment horizontal="left"/>
      <protection locked="0"/>
    </xf>
    <xf numFmtId="43" fontId="0" fillId="4" borderId="0" xfId="1" applyFont="1" applyFill="1" applyBorder="1" applyProtection="1">
      <protection locked="0"/>
    </xf>
    <xf numFmtId="0" fontId="3" fillId="4" borderId="11" xfId="0" applyFont="1" applyFill="1" applyBorder="1" applyAlignment="1"/>
    <xf numFmtId="0" fontId="3" fillId="4" borderId="12" xfId="0" applyFont="1" applyFill="1" applyBorder="1" applyAlignment="1"/>
    <xf numFmtId="0" fontId="3" fillId="4" borderId="13" xfId="0" applyFont="1" applyFill="1" applyBorder="1" applyAlignment="1"/>
    <xf numFmtId="0" fontId="3" fillId="4" borderId="2" xfId="0" applyFont="1" applyFill="1" applyBorder="1" applyAlignment="1"/>
    <xf numFmtId="0" fontId="3" fillId="4" borderId="3" xfId="0" applyFont="1" applyFill="1" applyBorder="1" applyAlignment="1"/>
    <xf numFmtId="0" fontId="3" fillId="4" borderId="4" xfId="0" applyFont="1" applyFill="1" applyBorder="1" applyAlignment="1"/>
    <xf numFmtId="0" fontId="3" fillId="4" borderId="8" xfId="0" applyFont="1" applyFill="1" applyBorder="1" applyAlignment="1"/>
    <xf numFmtId="0" fontId="3" fillId="4" borderId="5" xfId="0" applyFont="1" applyFill="1" applyBorder="1" applyAlignment="1"/>
    <xf numFmtId="0" fontId="4" fillId="3" borderId="12" xfId="0" applyFont="1" applyFill="1" applyBorder="1"/>
    <xf numFmtId="0" fontId="4" fillId="3" borderId="13" xfId="0" applyFont="1" applyFill="1" applyBorder="1"/>
    <xf numFmtId="0" fontId="4" fillId="3" borderId="2" xfId="0" applyFont="1" applyFill="1" applyBorder="1" applyAlignment="1"/>
    <xf numFmtId="0" fontId="4" fillId="3" borderId="0" xfId="0" applyFont="1" applyFill="1" applyBorder="1" applyAlignment="1"/>
    <xf numFmtId="0" fontId="4" fillId="3" borderId="0" xfId="0" applyFont="1" applyFill="1" applyBorder="1" applyAlignment="1">
      <alignment horizontal="left"/>
    </xf>
    <xf numFmtId="0" fontId="4" fillId="3" borderId="3" xfId="0" applyFont="1" applyFill="1" applyBorder="1"/>
    <xf numFmtId="0" fontId="4" fillId="3" borderId="8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wrapText="1"/>
    </xf>
    <xf numFmtId="0" fontId="4" fillId="3" borderId="11" xfId="0" applyFont="1" applyFill="1" applyBorder="1" applyAlignment="1">
      <alignment horizontal="left"/>
    </xf>
    <xf numFmtId="0" fontId="4" fillId="3" borderId="1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left"/>
    </xf>
    <xf numFmtId="0" fontId="6" fillId="3" borderId="8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4" borderId="0" xfId="0" applyFont="1" applyFill="1" applyAlignment="1">
      <alignment horizontal="left"/>
    </xf>
    <xf numFmtId="43" fontId="3" fillId="4" borderId="0" xfId="1" applyFont="1" applyFill="1" applyAlignment="1">
      <alignment horizont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horizontal="left" vertical="top" wrapText="1"/>
    </xf>
    <xf numFmtId="43" fontId="3" fillId="4" borderId="0" xfId="1" applyFont="1" applyFill="1" applyAlignment="1" applyProtection="1">
      <alignment horizontal="center"/>
      <protection hidden="1"/>
    </xf>
    <xf numFmtId="0" fontId="4" fillId="3" borderId="0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43" fontId="3" fillId="3" borderId="0" xfId="1" applyFont="1" applyFill="1" applyBorder="1" applyAlignment="1">
      <alignment horizontal="center"/>
    </xf>
    <xf numFmtId="43" fontId="3" fillId="3" borderId="3" xfId="1" applyFont="1" applyFill="1" applyBorder="1" applyAlignment="1">
      <alignment horizontal="center"/>
    </xf>
    <xf numFmtId="43" fontId="3" fillId="4" borderId="8" xfId="1" applyFont="1" applyFill="1" applyBorder="1" applyAlignment="1">
      <alignment horizontal="center"/>
    </xf>
    <xf numFmtId="0" fontId="3" fillId="4" borderId="4" xfId="0" applyFont="1" applyFill="1" applyBorder="1" applyAlignment="1">
      <alignment horizontal="left" vertical="top" wrapText="1"/>
    </xf>
    <xf numFmtId="0" fontId="3" fillId="4" borderId="8" xfId="0" applyFont="1" applyFill="1" applyBorder="1" applyAlignment="1">
      <alignment horizontal="left" vertical="top" wrapText="1"/>
    </xf>
    <xf numFmtId="0" fontId="3" fillId="4" borderId="5" xfId="0" applyFont="1" applyFill="1" applyBorder="1" applyAlignment="1">
      <alignment horizontal="left" vertical="top" wrapText="1"/>
    </xf>
    <xf numFmtId="0" fontId="3" fillId="4" borderId="11" xfId="0" applyFont="1" applyFill="1" applyBorder="1" applyAlignment="1">
      <alignment horizontal="left" vertical="center"/>
    </xf>
    <xf numFmtId="0" fontId="3" fillId="4" borderId="12" xfId="0" applyFont="1" applyFill="1" applyBorder="1" applyAlignment="1">
      <alignment horizontal="left" vertical="center"/>
    </xf>
    <xf numFmtId="0" fontId="3" fillId="4" borderId="13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3" fillId="4" borderId="0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5" fillId="4" borderId="6" xfId="0" applyFont="1" applyFill="1" applyBorder="1" applyAlignment="1" applyProtection="1">
      <alignment horizontal="center" vertical="center"/>
    </xf>
    <xf numFmtId="0" fontId="5" fillId="4" borderId="10" xfId="0" applyFont="1" applyFill="1" applyBorder="1" applyAlignment="1" applyProtection="1">
      <alignment horizontal="center" vertical="center"/>
    </xf>
    <xf numFmtId="0" fontId="5" fillId="4" borderId="7" xfId="0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left"/>
      <protection locked="0"/>
    </xf>
    <xf numFmtId="0" fontId="4" fillId="3" borderId="0" xfId="0" applyFont="1" applyFill="1" applyBorder="1" applyAlignment="1">
      <alignment horizontal="left" vertical="center"/>
    </xf>
    <xf numFmtId="0" fontId="4" fillId="3" borderId="0" xfId="0" applyFont="1" applyFill="1" applyBorder="1" applyAlignment="1" applyProtection="1">
      <alignment horizontal="left" vertical="center" wrapText="1"/>
      <protection locked="0"/>
    </xf>
    <xf numFmtId="164" fontId="4" fillId="4" borderId="6" xfId="0" applyNumberFormat="1" applyFont="1" applyFill="1" applyBorder="1" applyAlignment="1" applyProtection="1">
      <alignment horizontal="center"/>
      <protection hidden="1"/>
    </xf>
    <xf numFmtId="164" fontId="4" fillId="4" borderId="7" xfId="0" applyNumberFormat="1" applyFont="1" applyFill="1" applyBorder="1" applyAlignment="1" applyProtection="1">
      <alignment horizontal="center"/>
      <protection hidden="1"/>
    </xf>
    <xf numFmtId="0" fontId="4" fillId="4" borderId="0" xfId="0" applyFont="1" applyFill="1" applyAlignment="1" applyProtection="1">
      <alignment horizontal="left"/>
      <protection locked="0"/>
    </xf>
    <xf numFmtId="0" fontId="4" fillId="4" borderId="0" xfId="0" applyFont="1" applyFill="1" applyProtection="1">
      <protection locked="0"/>
    </xf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B2:O29"/>
  <sheetViews>
    <sheetView showGridLines="0" showRowColHeaders="0" topLeftCell="A4" zoomScaleNormal="100" workbookViewId="0">
      <selection activeCell="G24" sqref="G24"/>
    </sheetView>
  </sheetViews>
  <sheetFormatPr defaultColWidth="9.109375" defaultRowHeight="15.6" x14ac:dyDescent="0.3"/>
  <cols>
    <col min="1" max="1" width="4.5546875" style="10" customWidth="1"/>
    <col min="2" max="2" width="3.6640625" style="10" customWidth="1"/>
    <col min="3" max="3" width="6.44140625" style="10" customWidth="1"/>
    <col min="4" max="4" width="16.33203125" style="10" customWidth="1"/>
    <col min="5" max="5" width="32.33203125" style="10" customWidth="1"/>
    <col min="6" max="6" width="19.6640625" style="10" customWidth="1"/>
    <col min="7" max="7" width="19.5546875" style="10" customWidth="1"/>
    <col min="8" max="8" width="17.109375" style="10" customWidth="1"/>
    <col min="9" max="9" width="25.5546875" style="10" customWidth="1"/>
    <col min="10" max="10" width="19.5546875" style="10" customWidth="1"/>
    <col min="11" max="11" width="14.109375" style="10" customWidth="1"/>
    <col min="12" max="12" width="18" style="10" customWidth="1"/>
    <col min="13" max="13" width="9.109375" style="10" customWidth="1"/>
    <col min="14" max="14" width="5.44140625" style="10" customWidth="1"/>
    <col min="15" max="15" width="3.6640625" style="10" customWidth="1"/>
    <col min="16" max="16384" width="9.109375" style="10"/>
  </cols>
  <sheetData>
    <row r="2" spans="2:15" ht="16.2" thickBot="1" x14ac:dyDescent="0.35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2:15" x14ac:dyDescent="0.3">
      <c r="B3" s="3"/>
      <c r="C3" s="119" t="s">
        <v>4</v>
      </c>
      <c r="D3" s="120"/>
      <c r="E3" s="120"/>
      <c r="F3" s="120"/>
      <c r="G3" s="120"/>
      <c r="H3" s="120"/>
      <c r="I3" s="120"/>
      <c r="J3" s="120"/>
      <c r="K3" s="111"/>
      <c r="L3" s="111"/>
      <c r="M3" s="111"/>
      <c r="N3" s="112"/>
      <c r="O3" s="3"/>
    </row>
    <row r="4" spans="2:15" x14ac:dyDescent="0.3">
      <c r="B4" s="3"/>
      <c r="C4" s="121" t="s">
        <v>5</v>
      </c>
      <c r="D4" s="122"/>
      <c r="E4" s="122"/>
      <c r="F4" s="122"/>
      <c r="G4" s="122"/>
      <c r="H4" s="122"/>
      <c r="I4" s="33"/>
      <c r="J4" s="33"/>
      <c r="K4" s="33"/>
      <c r="L4" s="33"/>
      <c r="M4" s="33"/>
      <c r="N4" s="34"/>
      <c r="O4" s="3"/>
    </row>
    <row r="5" spans="2:15" x14ac:dyDescent="0.3">
      <c r="B5" s="3"/>
      <c r="C5" s="113" t="s">
        <v>6</v>
      </c>
      <c r="D5" s="114"/>
      <c r="E5" s="53"/>
      <c r="F5" s="114"/>
      <c r="G5" s="33"/>
      <c r="H5" s="33"/>
      <c r="I5" s="33"/>
      <c r="J5" s="33"/>
      <c r="K5" s="33"/>
      <c r="L5" s="33"/>
      <c r="M5" s="33" t="s">
        <v>33</v>
      </c>
      <c r="N5" s="34" t="s">
        <v>8</v>
      </c>
      <c r="O5" s="3"/>
    </row>
    <row r="6" spans="2:15" x14ac:dyDescent="0.3">
      <c r="B6" s="3"/>
      <c r="C6" s="113"/>
      <c r="D6" s="114"/>
      <c r="E6" s="33"/>
      <c r="F6" s="115"/>
      <c r="G6" s="114"/>
      <c r="H6" s="33"/>
      <c r="I6" s="33"/>
      <c r="J6" s="33"/>
      <c r="K6" s="33"/>
      <c r="L6" s="33"/>
      <c r="M6" s="33"/>
      <c r="N6" s="116"/>
      <c r="O6" s="3"/>
    </row>
    <row r="7" spans="2:15" ht="16.5" customHeight="1" thickBot="1" x14ac:dyDescent="0.35">
      <c r="B7" s="3"/>
      <c r="C7" s="124" t="s">
        <v>7</v>
      </c>
      <c r="D7" s="133" t="s">
        <v>9</v>
      </c>
      <c r="E7" s="133" t="s">
        <v>0</v>
      </c>
      <c r="F7" s="128" t="s">
        <v>32</v>
      </c>
      <c r="G7" s="128" t="s">
        <v>15</v>
      </c>
      <c r="H7" s="123" t="s">
        <v>41</v>
      </c>
      <c r="I7" s="123"/>
      <c r="J7" s="128" t="s">
        <v>50</v>
      </c>
      <c r="K7" s="132" t="s">
        <v>42</v>
      </c>
      <c r="L7" s="132"/>
      <c r="M7" s="128" t="s">
        <v>16</v>
      </c>
      <c r="N7" s="129"/>
      <c r="O7" s="3"/>
    </row>
    <row r="8" spans="2:15" ht="30.75" customHeight="1" thickBot="1" x14ac:dyDescent="0.35">
      <c r="B8" s="3"/>
      <c r="C8" s="125"/>
      <c r="D8" s="134"/>
      <c r="E8" s="134"/>
      <c r="F8" s="130"/>
      <c r="G8" s="130"/>
      <c r="H8" s="117" t="s">
        <v>14</v>
      </c>
      <c r="I8" s="118" t="s">
        <v>13</v>
      </c>
      <c r="J8" s="130"/>
      <c r="K8" s="117" t="s">
        <v>14</v>
      </c>
      <c r="L8" s="118" t="s">
        <v>13</v>
      </c>
      <c r="M8" s="130"/>
      <c r="N8" s="131"/>
      <c r="O8" s="3"/>
    </row>
    <row r="9" spans="2:15" ht="12" customHeight="1" x14ac:dyDescent="0.3">
      <c r="B9" s="3"/>
      <c r="C9" s="6"/>
      <c r="D9" s="6"/>
      <c r="E9" s="6"/>
      <c r="F9" s="8"/>
      <c r="G9" s="8"/>
      <c r="H9" s="6"/>
      <c r="I9" s="7"/>
      <c r="J9" s="8"/>
      <c r="K9" s="6"/>
      <c r="L9" s="7"/>
      <c r="M9" s="7"/>
      <c r="N9" s="9"/>
      <c r="O9" s="3"/>
    </row>
    <row r="10" spans="2:15" x14ac:dyDescent="0.3">
      <c r="B10" s="3"/>
      <c r="C10" s="3" t="s">
        <v>25</v>
      </c>
      <c r="D10" s="9" t="s">
        <v>10</v>
      </c>
      <c r="E10" s="11" t="s">
        <v>11</v>
      </c>
      <c r="F10" s="12">
        <v>2466934902.6199999</v>
      </c>
      <c r="G10" s="12">
        <v>2466934902.6199999</v>
      </c>
      <c r="H10" s="40" t="s">
        <v>43</v>
      </c>
      <c r="I10" s="9" t="s">
        <v>17</v>
      </c>
      <c r="J10" s="12">
        <v>2466934902.6199999</v>
      </c>
      <c r="K10" s="9" t="s">
        <v>17</v>
      </c>
      <c r="L10" s="13">
        <v>0</v>
      </c>
      <c r="M10" s="127" t="s">
        <v>17</v>
      </c>
      <c r="N10" s="127"/>
      <c r="O10" s="3"/>
    </row>
    <row r="11" spans="2:15" x14ac:dyDescent="0.3">
      <c r="B11" s="3"/>
      <c r="C11" s="3" t="s">
        <v>26</v>
      </c>
      <c r="D11" s="9" t="s">
        <v>12</v>
      </c>
      <c r="E11" s="11" t="s">
        <v>11</v>
      </c>
      <c r="F11" s="12">
        <v>2466934902.6199999</v>
      </c>
      <c r="G11" s="12">
        <v>2466934902.6199999</v>
      </c>
      <c r="H11" s="40" t="s">
        <v>44</v>
      </c>
      <c r="I11" s="9" t="s">
        <v>17</v>
      </c>
      <c r="J11" s="12">
        <v>2466934902.6199999</v>
      </c>
      <c r="K11" s="9" t="s">
        <v>17</v>
      </c>
      <c r="L11" s="13">
        <v>0</v>
      </c>
      <c r="M11" s="127" t="s">
        <v>17</v>
      </c>
      <c r="N11" s="127"/>
      <c r="O11" s="3"/>
    </row>
    <row r="12" spans="2:15" x14ac:dyDescent="0.3">
      <c r="B12" s="3"/>
      <c r="C12" s="3" t="s">
        <v>27</v>
      </c>
      <c r="D12" s="9"/>
      <c r="E12" s="9"/>
      <c r="F12" s="9"/>
      <c r="G12" s="9"/>
      <c r="H12" s="9"/>
      <c r="I12" s="9"/>
      <c r="J12" s="9"/>
      <c r="K12" s="9"/>
      <c r="L12" s="9"/>
      <c r="M12" s="127"/>
      <c r="N12" s="127"/>
      <c r="O12" s="3"/>
    </row>
    <row r="13" spans="2:15" x14ac:dyDescent="0.3">
      <c r="B13" s="3"/>
      <c r="C13" s="3" t="s">
        <v>28</v>
      </c>
      <c r="D13" s="3"/>
      <c r="E13" s="3"/>
      <c r="F13" s="3"/>
      <c r="G13" s="3"/>
      <c r="H13" s="3"/>
      <c r="I13" s="3"/>
      <c r="J13" s="3"/>
      <c r="K13" s="3"/>
      <c r="L13" s="3"/>
      <c r="M13" s="127"/>
      <c r="N13" s="127"/>
      <c r="O13" s="3"/>
    </row>
    <row r="14" spans="2:15" x14ac:dyDescent="0.3">
      <c r="B14" s="3"/>
      <c r="C14" s="3" t="s">
        <v>29</v>
      </c>
      <c r="D14" s="3"/>
      <c r="E14" s="3"/>
      <c r="F14" s="3"/>
      <c r="G14" s="3"/>
      <c r="H14" s="3"/>
      <c r="I14" s="3"/>
      <c r="J14" s="3"/>
      <c r="K14" s="3"/>
      <c r="L14" s="3"/>
      <c r="M14" s="127"/>
      <c r="N14" s="127"/>
      <c r="O14" s="3"/>
    </row>
    <row r="15" spans="2:15" x14ac:dyDescent="0.3">
      <c r="B15" s="3"/>
      <c r="C15" s="3" t="s">
        <v>30</v>
      </c>
      <c r="D15" s="3"/>
      <c r="E15" s="3"/>
      <c r="F15" s="3"/>
      <c r="G15" s="3"/>
      <c r="H15" s="3"/>
      <c r="I15" s="3"/>
      <c r="J15" s="3"/>
      <c r="K15" s="3"/>
      <c r="L15" s="3"/>
      <c r="M15" s="127"/>
      <c r="N15" s="127"/>
      <c r="O15" s="3"/>
    </row>
    <row r="16" spans="2:15" x14ac:dyDescent="0.3">
      <c r="B16" s="3"/>
      <c r="C16" s="3" t="s">
        <v>31</v>
      </c>
      <c r="D16" s="3"/>
      <c r="E16" s="3"/>
      <c r="F16" s="3"/>
      <c r="G16" s="3"/>
      <c r="H16" s="3"/>
      <c r="I16" s="3"/>
      <c r="J16" s="3"/>
      <c r="K16" s="3"/>
      <c r="L16" s="3"/>
      <c r="M16" s="127"/>
      <c r="N16" s="127"/>
      <c r="O16" s="3"/>
    </row>
    <row r="17" spans="2:15" x14ac:dyDescent="0.3">
      <c r="B17" s="3"/>
      <c r="C17" s="3" t="s">
        <v>72</v>
      </c>
      <c r="D17" s="3"/>
      <c r="E17" s="3"/>
      <c r="F17" s="3"/>
      <c r="G17" s="3"/>
      <c r="H17" s="3"/>
      <c r="I17" s="3"/>
      <c r="J17" s="3"/>
      <c r="K17" s="3"/>
      <c r="L17" s="3"/>
      <c r="M17" s="15"/>
      <c r="N17" s="15"/>
      <c r="O17" s="3"/>
    </row>
    <row r="18" spans="2:15" x14ac:dyDescent="0.3">
      <c r="B18" s="3"/>
      <c r="C18" s="3" t="s">
        <v>72</v>
      </c>
      <c r="D18" s="3"/>
      <c r="E18" s="3"/>
      <c r="F18" s="3"/>
      <c r="G18" s="3"/>
      <c r="H18" s="3"/>
      <c r="I18" s="3"/>
      <c r="J18" s="3"/>
      <c r="K18" s="3"/>
      <c r="L18" s="3"/>
      <c r="M18" s="15"/>
      <c r="N18" s="15"/>
      <c r="O18" s="3"/>
    </row>
    <row r="19" spans="2:15" x14ac:dyDescent="0.3"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15"/>
      <c r="N19" s="15"/>
      <c r="O19" s="3"/>
    </row>
    <row r="20" spans="2:15" x14ac:dyDescent="0.3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15"/>
      <c r="N20" s="15"/>
      <c r="O20" s="3"/>
    </row>
    <row r="21" spans="2:15" x14ac:dyDescent="0.3"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15"/>
      <c r="N21" s="15"/>
      <c r="O21" s="3"/>
    </row>
    <row r="22" spans="2:15" x14ac:dyDescent="0.3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15"/>
      <c r="N22" s="15"/>
      <c r="O22" s="3"/>
    </row>
    <row r="23" spans="2:15" x14ac:dyDescent="0.3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15"/>
      <c r="N23" s="15"/>
      <c r="O23" s="3"/>
    </row>
    <row r="24" spans="2:15" x14ac:dyDescent="0.3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15"/>
      <c r="N24" s="15"/>
      <c r="O24" s="3"/>
    </row>
    <row r="25" spans="2:15" x14ac:dyDescent="0.3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127"/>
      <c r="N25" s="127"/>
      <c r="O25" s="3"/>
    </row>
    <row r="26" spans="2:15" x14ac:dyDescent="0.3">
      <c r="B26" s="3"/>
      <c r="C26" s="4"/>
      <c r="D26" s="4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2:15" x14ac:dyDescent="0.3">
      <c r="B27" s="3"/>
      <c r="C27" s="126" t="s">
        <v>18</v>
      </c>
      <c r="D27" s="126"/>
      <c r="E27" s="3" t="s">
        <v>22</v>
      </c>
      <c r="F27" s="14" t="s">
        <v>20</v>
      </c>
      <c r="G27" s="3"/>
      <c r="H27" s="3"/>
      <c r="I27" s="3"/>
      <c r="J27" s="3"/>
      <c r="K27" s="3"/>
      <c r="L27" s="3"/>
      <c r="M27" s="3"/>
      <c r="N27" s="3"/>
      <c r="O27" s="3"/>
    </row>
    <row r="28" spans="2:15" x14ac:dyDescent="0.3">
      <c r="B28" s="3"/>
      <c r="C28" s="126" t="s">
        <v>21</v>
      </c>
      <c r="D28" s="126"/>
      <c r="E28" s="3" t="s">
        <v>23</v>
      </c>
      <c r="F28" s="14" t="s">
        <v>24</v>
      </c>
      <c r="G28" s="3"/>
      <c r="H28" s="3"/>
      <c r="I28" s="3"/>
      <c r="J28" s="3"/>
      <c r="K28" s="3"/>
      <c r="L28" s="3"/>
      <c r="M28" s="3"/>
      <c r="N28" s="3"/>
      <c r="O28" s="3"/>
    </row>
    <row r="29" spans="2:15" x14ac:dyDescent="0.3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</sheetData>
  <mergeCells count="21">
    <mergeCell ref="M15:N15"/>
    <mergeCell ref="M16:N16"/>
    <mergeCell ref="M25:N25"/>
    <mergeCell ref="C27:D27"/>
    <mergeCell ref="M7:N8"/>
    <mergeCell ref="K7:L7"/>
    <mergeCell ref="J7:J8"/>
    <mergeCell ref="G7:G8"/>
    <mergeCell ref="F7:F8"/>
    <mergeCell ref="E7:E8"/>
    <mergeCell ref="D7:D8"/>
    <mergeCell ref="M10:N10"/>
    <mergeCell ref="M11:N11"/>
    <mergeCell ref="M12:N12"/>
    <mergeCell ref="M13:N13"/>
    <mergeCell ref="M14:N14"/>
    <mergeCell ref="C3:J3"/>
    <mergeCell ref="C4:H4"/>
    <mergeCell ref="H7:I7"/>
    <mergeCell ref="C7:C8"/>
    <mergeCell ref="C28:D28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ignoredErrors>
    <ignoredError sqref="H10:H1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3"/>
  <dimension ref="A1:AP80"/>
  <sheetViews>
    <sheetView zoomScaleNormal="100" workbookViewId="0">
      <pane ySplit="13" topLeftCell="A77" activePane="bottomLeft" state="frozen"/>
      <selection activeCell="O12" sqref="O12"/>
      <selection pane="bottomLeft" activeCell="F10" sqref="F10"/>
    </sheetView>
  </sheetViews>
  <sheetFormatPr defaultColWidth="0" defaultRowHeight="15.6" x14ac:dyDescent="0.3"/>
  <cols>
    <col min="1" max="1" width="4.5546875" style="10" customWidth="1"/>
    <col min="2" max="2" width="3.6640625" style="10" customWidth="1"/>
    <col min="3" max="3" width="10.6640625" style="10" customWidth="1"/>
    <col min="4" max="4" width="27.109375" style="10" customWidth="1"/>
    <col min="5" max="5" width="35.6640625" style="10" customWidth="1"/>
    <col min="6" max="6" width="23.6640625" style="10" customWidth="1"/>
    <col min="7" max="7" width="8.6640625" style="10" bestFit="1" customWidth="1"/>
    <col min="8" max="8" width="12.6640625" style="10" customWidth="1"/>
    <col min="9" max="9" width="7.44140625" style="10" customWidth="1"/>
    <col min="10" max="10" width="5.33203125" style="10" customWidth="1"/>
    <col min="11" max="11" width="9.109375" style="10" customWidth="1"/>
    <col min="12" max="12" width="5" style="10" customWidth="1"/>
    <col min="13" max="15" width="9.109375" style="10" customWidth="1"/>
    <col min="16" max="16" width="9.5546875" style="10" customWidth="1"/>
    <col min="17" max="17" width="13.88671875" style="10" customWidth="1"/>
    <col min="18" max="18" width="5" style="10" customWidth="1"/>
    <col min="19" max="19" width="9.109375" style="10" customWidth="1"/>
    <col min="20" max="20" width="24.109375" style="16" hidden="1" customWidth="1"/>
    <col min="21" max="21" width="20" style="16" hidden="1" customWidth="1"/>
    <col min="22" max="22" width="20.44140625" style="16" hidden="1" customWidth="1"/>
    <col min="23" max="23" width="19.109375" style="16" hidden="1" customWidth="1"/>
    <col min="24" max="31" width="9.109375" style="16" hidden="1" customWidth="1"/>
    <col min="32" max="36" width="9.109375" style="10" hidden="1" customWidth="1"/>
    <col min="37" max="42" width="0" style="10" hidden="1" customWidth="1"/>
    <col min="43" max="16384" width="9.109375" style="10" hidden="1"/>
  </cols>
  <sheetData>
    <row r="1" spans="2:25" ht="16.2" thickBot="1" x14ac:dyDescent="0.35"/>
    <row r="2" spans="2:25" ht="16.2" thickBot="1" x14ac:dyDescent="0.35">
      <c r="B2" s="3"/>
      <c r="C2" s="3"/>
      <c r="D2" s="3"/>
      <c r="E2" s="3"/>
      <c r="F2" s="3"/>
      <c r="G2" s="3"/>
      <c r="H2" s="3"/>
      <c r="I2" s="3"/>
      <c r="J2" s="3"/>
      <c r="L2" s="103"/>
      <c r="M2" s="104"/>
      <c r="N2" s="104"/>
      <c r="O2" s="104"/>
      <c r="P2" s="104"/>
      <c r="Q2" s="104"/>
      <c r="R2" s="105"/>
    </row>
    <row r="3" spans="2:25" x14ac:dyDescent="0.3">
      <c r="B3" s="3"/>
      <c r="C3" s="25"/>
      <c r="D3" s="26"/>
      <c r="E3" s="26"/>
      <c r="F3" s="26"/>
      <c r="G3" s="26"/>
      <c r="H3" s="26"/>
      <c r="I3" s="27"/>
      <c r="J3" s="3"/>
      <c r="L3" s="106"/>
      <c r="M3" s="103" t="s">
        <v>64</v>
      </c>
      <c r="N3" s="104"/>
      <c r="O3" s="104"/>
      <c r="P3" s="104"/>
      <c r="Q3" s="105"/>
      <c r="R3" s="107"/>
    </row>
    <row r="4" spans="2:25" x14ac:dyDescent="0.3">
      <c r="B4" s="3"/>
      <c r="C4" s="28"/>
      <c r="D4" s="77" t="s">
        <v>4</v>
      </c>
      <c r="E4" s="77"/>
      <c r="F4" s="77"/>
      <c r="G4" s="29"/>
      <c r="H4" s="31"/>
      <c r="I4" s="35"/>
      <c r="J4" s="3"/>
      <c r="L4" s="106"/>
      <c r="M4" s="106"/>
      <c r="N4" s="50"/>
      <c r="O4" s="50"/>
      <c r="P4" s="50"/>
      <c r="Q4" s="107"/>
      <c r="R4" s="107"/>
    </row>
    <row r="5" spans="2:25" x14ac:dyDescent="0.3">
      <c r="B5" s="3"/>
      <c r="C5" s="28"/>
      <c r="D5" s="29" t="s">
        <v>5</v>
      </c>
      <c r="E5" s="29"/>
      <c r="F5" s="29"/>
      <c r="G5" s="29"/>
      <c r="H5" s="31"/>
      <c r="I5" s="32"/>
      <c r="J5" s="3"/>
      <c r="L5" s="106"/>
      <c r="M5" s="106" t="s">
        <v>65</v>
      </c>
      <c r="N5" s="50"/>
      <c r="O5" s="50"/>
      <c r="P5" s="50"/>
      <c r="Q5" s="107"/>
      <c r="R5" s="107"/>
    </row>
    <row r="6" spans="2:25" ht="15.75" customHeight="1" x14ac:dyDescent="0.3">
      <c r="B6" s="3"/>
      <c r="C6" s="28"/>
      <c r="D6" s="77" t="s">
        <v>6</v>
      </c>
      <c r="E6" s="77"/>
      <c r="F6" s="29"/>
      <c r="G6" s="29"/>
      <c r="H6" s="53" t="s">
        <v>19</v>
      </c>
      <c r="I6" s="88" t="s">
        <v>25</v>
      </c>
      <c r="J6" s="3"/>
      <c r="L6" s="106"/>
      <c r="M6" s="135" t="s">
        <v>71</v>
      </c>
      <c r="N6" s="136"/>
      <c r="O6" s="136"/>
      <c r="P6" s="136"/>
      <c r="Q6" s="137"/>
      <c r="R6" s="107"/>
    </row>
    <row r="7" spans="2:25" x14ac:dyDescent="0.3">
      <c r="B7" s="3"/>
      <c r="C7" s="28"/>
      <c r="D7" s="29"/>
      <c r="E7" s="29"/>
      <c r="F7" s="30"/>
      <c r="G7" s="30"/>
      <c r="H7" s="31"/>
      <c r="I7" s="35"/>
      <c r="J7" s="3"/>
      <c r="L7" s="106"/>
      <c r="M7" s="135"/>
      <c r="N7" s="136"/>
      <c r="O7" s="136"/>
      <c r="P7" s="136"/>
      <c r="Q7" s="137"/>
      <c r="R7" s="107"/>
    </row>
    <row r="8" spans="2:25" ht="12" customHeight="1" x14ac:dyDescent="0.3">
      <c r="B8" s="3"/>
      <c r="C8" s="28"/>
      <c r="D8" s="39" t="s">
        <v>9</v>
      </c>
      <c r="E8" s="39" t="s">
        <v>0</v>
      </c>
      <c r="F8" s="96" t="s">
        <v>37</v>
      </c>
      <c r="G8" s="30"/>
      <c r="H8" s="93"/>
      <c r="I8" s="94"/>
      <c r="J8" s="3"/>
      <c r="L8" s="106"/>
      <c r="M8" s="135"/>
      <c r="N8" s="136"/>
      <c r="O8" s="136"/>
      <c r="P8" s="136"/>
      <c r="Q8" s="137"/>
      <c r="R8" s="107"/>
    </row>
    <row r="9" spans="2:25" ht="24.75" customHeight="1" x14ac:dyDescent="0.3">
      <c r="B9" s="3"/>
      <c r="C9" s="28"/>
      <c r="D9" s="77" t="s">
        <v>10</v>
      </c>
      <c r="E9" s="97" t="s">
        <v>11</v>
      </c>
      <c r="F9" s="79">
        <v>2466934902.6199999</v>
      </c>
      <c r="G9" s="80"/>
      <c r="H9" s="52"/>
      <c r="I9" s="95"/>
      <c r="J9" s="3"/>
      <c r="L9" s="106"/>
      <c r="M9" s="135"/>
      <c r="N9" s="136"/>
      <c r="O9" s="136"/>
      <c r="P9" s="136"/>
      <c r="Q9" s="137"/>
      <c r="R9" s="107"/>
    </row>
    <row r="10" spans="2:25" ht="21.75" customHeight="1" thickBot="1" x14ac:dyDescent="0.35">
      <c r="B10" s="3"/>
      <c r="C10" s="36"/>
      <c r="D10" s="83"/>
      <c r="E10" s="84"/>
      <c r="F10" s="85"/>
      <c r="G10" s="85"/>
      <c r="H10" s="37"/>
      <c r="I10" s="38"/>
      <c r="J10" s="3"/>
      <c r="L10" s="106"/>
      <c r="M10" s="135"/>
      <c r="N10" s="136"/>
      <c r="O10" s="136"/>
      <c r="P10" s="136"/>
      <c r="Q10" s="137"/>
      <c r="R10" s="107"/>
    </row>
    <row r="11" spans="2:25" ht="8.25" customHeight="1" thickBot="1" x14ac:dyDescent="0.35">
      <c r="B11" s="3"/>
      <c r="C11" s="3"/>
      <c r="D11" s="5"/>
      <c r="E11" s="9"/>
      <c r="F11" s="15"/>
      <c r="G11" s="15"/>
      <c r="H11" s="15"/>
      <c r="I11" s="15"/>
      <c r="J11" s="3"/>
      <c r="L11" s="106"/>
      <c r="M11" s="106"/>
      <c r="N11" s="50"/>
      <c r="O11" s="50"/>
      <c r="P11" s="50"/>
      <c r="Q11" s="107"/>
      <c r="R11" s="107"/>
    </row>
    <row r="12" spans="2:25" ht="33.75" customHeight="1" thickBot="1" x14ac:dyDescent="0.35">
      <c r="B12" s="3"/>
      <c r="C12" s="89"/>
      <c r="D12" s="90"/>
      <c r="E12" s="90" t="s">
        <v>39</v>
      </c>
      <c r="F12" s="90"/>
      <c r="G12" s="90"/>
      <c r="H12" s="90"/>
      <c r="I12" s="91"/>
      <c r="J12" s="3"/>
      <c r="L12" s="106"/>
      <c r="M12" s="108"/>
      <c r="N12" s="109"/>
      <c r="O12" s="109"/>
      <c r="P12" s="109"/>
      <c r="Q12" s="110"/>
      <c r="R12" s="107"/>
    </row>
    <row r="13" spans="2:25" ht="40.5" customHeight="1" thickBot="1" x14ac:dyDescent="0.35">
      <c r="B13" s="3"/>
      <c r="C13" s="57" t="s">
        <v>56</v>
      </c>
      <c r="D13" s="55" t="s">
        <v>34</v>
      </c>
      <c r="E13" s="56" t="s">
        <v>70</v>
      </c>
      <c r="F13" s="55" t="s">
        <v>2</v>
      </c>
      <c r="G13" s="55" t="s">
        <v>36</v>
      </c>
      <c r="H13" s="62" t="s">
        <v>57</v>
      </c>
      <c r="I13" s="92"/>
      <c r="J13" s="3"/>
      <c r="L13" s="108"/>
      <c r="M13" s="109"/>
      <c r="N13" s="109"/>
      <c r="O13" s="109"/>
      <c r="P13" s="109"/>
      <c r="Q13" s="109"/>
      <c r="R13" s="110"/>
      <c r="T13" s="21"/>
      <c r="U13" s="21"/>
      <c r="V13" s="21"/>
      <c r="W13" s="22"/>
      <c r="X13" s="20"/>
      <c r="Y13" s="20"/>
    </row>
    <row r="14" spans="2:25" ht="15" customHeight="1" x14ac:dyDescent="0.3">
      <c r="B14" s="3"/>
      <c r="C14" s="58">
        <v>1</v>
      </c>
      <c r="D14" s="101">
        <v>50</v>
      </c>
      <c r="E14" s="102">
        <v>0</v>
      </c>
      <c r="F14" s="63">
        <f t="shared" ref="F14:F45" si="0">IFERROR(E14-D14,0)</f>
        <v>-50</v>
      </c>
      <c r="G14" s="64">
        <f t="shared" ref="G14:G45" si="1">IFERROR(ABS(F14/D14),0)</f>
        <v>1</v>
      </c>
      <c r="H14" s="62" t="s">
        <v>60</v>
      </c>
      <c r="I14" s="62"/>
      <c r="J14" s="3"/>
      <c r="T14" s="21"/>
      <c r="U14" s="21"/>
      <c r="V14" s="21"/>
      <c r="W14" s="22"/>
      <c r="X14" s="20"/>
      <c r="Y14" s="20"/>
    </row>
    <row r="15" spans="2:25" ht="15" customHeight="1" x14ac:dyDescent="0.3">
      <c r="B15" s="3"/>
      <c r="C15" s="58">
        <v>2</v>
      </c>
      <c r="D15" s="101">
        <v>100</v>
      </c>
      <c r="E15" s="102">
        <v>25</v>
      </c>
      <c r="F15" s="63">
        <f t="shared" si="0"/>
        <v>-75</v>
      </c>
      <c r="G15" s="64">
        <f t="shared" si="1"/>
        <v>0.75</v>
      </c>
      <c r="H15" s="62" t="s">
        <v>61</v>
      </c>
      <c r="I15" s="62"/>
      <c r="J15" s="3"/>
      <c r="T15" s="21"/>
      <c r="U15" s="21"/>
      <c r="V15" s="21"/>
      <c r="W15" s="22"/>
      <c r="X15" s="20"/>
      <c r="Y15" s="20"/>
    </row>
    <row r="16" spans="2:25" ht="15" customHeight="1" x14ac:dyDescent="0.3">
      <c r="B16" s="3"/>
      <c r="C16" s="58">
        <v>3</v>
      </c>
      <c r="D16" s="101">
        <v>500</v>
      </c>
      <c r="E16" s="102">
        <v>250</v>
      </c>
      <c r="F16" s="63">
        <f t="shared" si="0"/>
        <v>-250</v>
      </c>
      <c r="G16" s="64">
        <f t="shared" si="1"/>
        <v>0.5</v>
      </c>
      <c r="H16" s="62" t="s">
        <v>62</v>
      </c>
      <c r="I16" s="62"/>
      <c r="J16" s="3"/>
      <c r="T16" s="21"/>
      <c r="U16" s="21"/>
      <c r="V16" s="21"/>
      <c r="W16" s="22"/>
      <c r="X16" s="20"/>
      <c r="Y16" s="20"/>
    </row>
    <row r="17" spans="2:25" ht="15" customHeight="1" x14ac:dyDescent="0.3">
      <c r="B17" s="3"/>
      <c r="C17" s="58">
        <v>4</v>
      </c>
      <c r="D17" s="101">
        <v>10</v>
      </c>
      <c r="E17" s="102">
        <v>9</v>
      </c>
      <c r="F17" s="63">
        <f t="shared" si="0"/>
        <v>-1</v>
      </c>
      <c r="G17" s="64">
        <f t="shared" si="1"/>
        <v>0.1</v>
      </c>
      <c r="H17" s="62" t="s">
        <v>63</v>
      </c>
      <c r="I17" s="62"/>
      <c r="J17" s="3"/>
      <c r="T17" s="21"/>
      <c r="U17" s="21"/>
      <c r="V17" s="21"/>
      <c r="W17" s="22"/>
      <c r="X17" s="20"/>
      <c r="Y17" s="20"/>
    </row>
    <row r="18" spans="2:25" ht="15" customHeight="1" x14ac:dyDescent="0.3">
      <c r="B18" s="3"/>
      <c r="C18" s="58">
        <v>5</v>
      </c>
      <c r="D18" s="101">
        <v>10000</v>
      </c>
      <c r="E18" s="102">
        <v>9000</v>
      </c>
      <c r="F18" s="63">
        <f t="shared" si="0"/>
        <v>-1000</v>
      </c>
      <c r="G18" s="64">
        <f t="shared" si="1"/>
        <v>0.1</v>
      </c>
      <c r="H18" s="62" t="s">
        <v>66</v>
      </c>
      <c r="I18" s="62"/>
      <c r="J18" s="3"/>
      <c r="T18" s="21"/>
      <c r="U18" s="21"/>
      <c r="V18" s="21"/>
      <c r="W18" s="22"/>
      <c r="X18" s="20"/>
      <c r="Y18" s="20"/>
    </row>
    <row r="19" spans="2:25" ht="15" customHeight="1" x14ac:dyDescent="0.3">
      <c r="B19" s="3"/>
      <c r="C19" s="58">
        <v>6</v>
      </c>
      <c r="D19" s="101">
        <v>1000</v>
      </c>
      <c r="E19" s="102">
        <v>950</v>
      </c>
      <c r="F19" s="63">
        <f t="shared" si="0"/>
        <v>-50</v>
      </c>
      <c r="G19" s="64">
        <f t="shared" si="1"/>
        <v>0.05</v>
      </c>
      <c r="H19" s="62" t="s">
        <v>67</v>
      </c>
      <c r="I19" s="62"/>
      <c r="J19" s="3"/>
      <c r="T19" s="21"/>
      <c r="U19" s="21"/>
      <c r="V19" s="21"/>
      <c r="W19" s="22"/>
      <c r="X19" s="20"/>
      <c r="Y19" s="20"/>
    </row>
    <row r="20" spans="2:25" ht="15" customHeight="1" x14ac:dyDescent="0.3">
      <c r="B20" s="3"/>
      <c r="C20" s="58">
        <v>7</v>
      </c>
      <c r="D20" s="99">
        <v>0</v>
      </c>
      <c r="E20" s="100">
        <v>0</v>
      </c>
      <c r="F20" s="63">
        <f t="shared" si="0"/>
        <v>0</v>
      </c>
      <c r="G20" s="64">
        <f t="shared" si="1"/>
        <v>0</v>
      </c>
      <c r="H20" s="62"/>
      <c r="I20" s="62"/>
      <c r="J20" s="3"/>
      <c r="T20" s="21"/>
      <c r="U20" s="21"/>
      <c r="V20" s="21"/>
      <c r="W20" s="22"/>
      <c r="X20" s="20"/>
      <c r="Y20" s="20"/>
    </row>
    <row r="21" spans="2:25" ht="15" customHeight="1" x14ac:dyDescent="0.3">
      <c r="B21" s="3"/>
      <c r="C21" s="58">
        <v>9</v>
      </c>
      <c r="D21" s="99">
        <v>0</v>
      </c>
      <c r="E21" s="100">
        <v>0</v>
      </c>
      <c r="F21" s="63">
        <f t="shared" si="0"/>
        <v>0</v>
      </c>
      <c r="G21" s="64">
        <f t="shared" si="1"/>
        <v>0</v>
      </c>
      <c r="H21" s="62"/>
      <c r="I21" s="62"/>
      <c r="J21" s="3"/>
      <c r="T21" s="21"/>
      <c r="U21" s="21"/>
      <c r="V21" s="21"/>
      <c r="W21" s="22"/>
      <c r="X21" s="20"/>
      <c r="Y21" s="20"/>
    </row>
    <row r="22" spans="2:25" ht="15" customHeight="1" x14ac:dyDescent="0.3">
      <c r="B22" s="3"/>
      <c r="C22" s="58">
        <v>8</v>
      </c>
      <c r="D22" s="99">
        <v>0</v>
      </c>
      <c r="E22" s="100">
        <v>0</v>
      </c>
      <c r="F22" s="63">
        <f t="shared" si="0"/>
        <v>0</v>
      </c>
      <c r="G22" s="64">
        <f t="shared" si="1"/>
        <v>0</v>
      </c>
      <c r="H22" s="62"/>
      <c r="I22" s="62"/>
      <c r="J22" s="3"/>
      <c r="T22" s="21"/>
      <c r="U22" s="21"/>
      <c r="V22" s="21"/>
      <c r="W22" s="22"/>
      <c r="X22" s="20"/>
      <c r="Y22" s="20"/>
    </row>
    <row r="23" spans="2:25" ht="15" customHeight="1" x14ac:dyDescent="0.3">
      <c r="B23" s="3"/>
      <c r="C23" s="58">
        <v>10</v>
      </c>
      <c r="D23" s="76">
        <v>0</v>
      </c>
      <c r="E23" s="76">
        <v>0</v>
      </c>
      <c r="F23" s="63">
        <f t="shared" si="0"/>
        <v>0</v>
      </c>
      <c r="G23" s="64">
        <f t="shared" si="1"/>
        <v>0</v>
      </c>
      <c r="H23" s="62"/>
      <c r="I23" s="62"/>
      <c r="J23" s="3"/>
      <c r="T23" s="21"/>
      <c r="U23" s="21"/>
      <c r="V23" s="21"/>
      <c r="W23" s="22"/>
      <c r="X23" s="20"/>
      <c r="Y23" s="20"/>
    </row>
    <row r="24" spans="2:25" ht="15" customHeight="1" x14ac:dyDescent="0.3">
      <c r="B24" s="3"/>
      <c r="C24" s="58">
        <v>11</v>
      </c>
      <c r="D24" s="76">
        <v>0</v>
      </c>
      <c r="E24" s="76">
        <v>0</v>
      </c>
      <c r="F24" s="63">
        <f t="shared" si="0"/>
        <v>0</v>
      </c>
      <c r="G24" s="64">
        <f t="shared" si="1"/>
        <v>0</v>
      </c>
      <c r="H24" s="62"/>
      <c r="I24" s="62"/>
      <c r="J24" s="3"/>
      <c r="T24" s="21"/>
      <c r="U24" s="21"/>
      <c r="V24" s="21"/>
      <c r="W24" s="22"/>
      <c r="X24" s="20"/>
      <c r="Y24" s="20"/>
    </row>
    <row r="25" spans="2:25" ht="15" customHeight="1" x14ac:dyDescent="0.3">
      <c r="B25" s="3"/>
      <c r="C25" s="58">
        <v>12</v>
      </c>
      <c r="D25" s="76">
        <v>0</v>
      </c>
      <c r="E25" s="76">
        <v>0</v>
      </c>
      <c r="F25" s="63">
        <f t="shared" si="0"/>
        <v>0</v>
      </c>
      <c r="G25" s="64">
        <f t="shared" si="1"/>
        <v>0</v>
      </c>
      <c r="H25" s="62"/>
      <c r="I25" s="62"/>
      <c r="J25" s="3"/>
      <c r="T25" s="21"/>
      <c r="U25" s="21"/>
      <c r="V25" s="21"/>
      <c r="W25" s="22"/>
      <c r="X25" s="20"/>
      <c r="Y25" s="20"/>
    </row>
    <row r="26" spans="2:25" ht="15" customHeight="1" x14ac:dyDescent="0.3">
      <c r="B26" s="3"/>
      <c r="C26" s="58">
        <v>13</v>
      </c>
      <c r="D26" s="76">
        <v>0</v>
      </c>
      <c r="E26" s="76">
        <v>0</v>
      </c>
      <c r="F26" s="63">
        <f t="shared" si="0"/>
        <v>0</v>
      </c>
      <c r="G26" s="64">
        <f t="shared" si="1"/>
        <v>0</v>
      </c>
      <c r="H26" s="62"/>
      <c r="I26" s="62"/>
      <c r="J26" s="3"/>
      <c r="T26" s="21"/>
      <c r="U26" s="21"/>
      <c r="V26" s="21"/>
      <c r="W26" s="22"/>
      <c r="X26" s="20"/>
      <c r="Y26" s="20"/>
    </row>
    <row r="27" spans="2:25" ht="15" customHeight="1" x14ac:dyDescent="0.3">
      <c r="B27" s="3"/>
      <c r="C27" s="58">
        <v>14</v>
      </c>
      <c r="D27" s="76">
        <v>0</v>
      </c>
      <c r="E27" s="76">
        <v>0</v>
      </c>
      <c r="F27" s="63">
        <f t="shared" si="0"/>
        <v>0</v>
      </c>
      <c r="G27" s="64">
        <f t="shared" si="1"/>
        <v>0</v>
      </c>
      <c r="H27" s="62"/>
      <c r="I27" s="62"/>
      <c r="J27" s="3"/>
      <c r="T27" s="21"/>
      <c r="U27" s="21"/>
      <c r="V27" s="21"/>
      <c r="W27" s="22"/>
      <c r="X27" s="20"/>
      <c r="Y27" s="20"/>
    </row>
    <row r="28" spans="2:25" ht="15" customHeight="1" x14ac:dyDescent="0.3">
      <c r="B28" s="3"/>
      <c r="C28" s="58">
        <v>15</v>
      </c>
      <c r="D28" s="76">
        <v>0</v>
      </c>
      <c r="E28" s="76">
        <v>0</v>
      </c>
      <c r="F28" s="63">
        <f t="shared" si="0"/>
        <v>0</v>
      </c>
      <c r="G28" s="64">
        <f t="shared" si="1"/>
        <v>0</v>
      </c>
      <c r="H28" s="62"/>
      <c r="I28" s="62"/>
      <c r="J28" s="3"/>
      <c r="T28" s="21"/>
      <c r="U28" s="21"/>
      <c r="V28" s="21"/>
      <c r="W28" s="22"/>
      <c r="X28" s="20"/>
      <c r="Y28" s="20"/>
    </row>
    <row r="29" spans="2:25" ht="15" customHeight="1" x14ac:dyDescent="0.3">
      <c r="B29" s="3"/>
      <c r="C29" s="58">
        <v>16</v>
      </c>
      <c r="D29" s="76">
        <v>0</v>
      </c>
      <c r="E29" s="76">
        <v>0</v>
      </c>
      <c r="F29" s="63">
        <f t="shared" si="0"/>
        <v>0</v>
      </c>
      <c r="G29" s="64">
        <f t="shared" si="1"/>
        <v>0</v>
      </c>
      <c r="H29" s="62"/>
      <c r="I29" s="62"/>
      <c r="J29" s="3"/>
      <c r="T29" s="21"/>
      <c r="U29" s="21"/>
      <c r="V29" s="21"/>
      <c r="W29" s="22"/>
      <c r="X29" s="20"/>
      <c r="Y29" s="20"/>
    </row>
    <row r="30" spans="2:25" ht="15" customHeight="1" x14ac:dyDescent="0.3">
      <c r="B30" s="3"/>
      <c r="C30" s="58">
        <v>17</v>
      </c>
      <c r="D30" s="76">
        <v>0</v>
      </c>
      <c r="E30" s="76">
        <v>0</v>
      </c>
      <c r="F30" s="63">
        <f t="shared" si="0"/>
        <v>0</v>
      </c>
      <c r="G30" s="64">
        <f t="shared" si="1"/>
        <v>0</v>
      </c>
      <c r="H30" s="62"/>
      <c r="I30" s="62"/>
      <c r="J30" s="3"/>
      <c r="T30" s="21"/>
      <c r="U30" s="21"/>
      <c r="V30" s="21"/>
      <c r="W30" s="22"/>
      <c r="X30" s="20"/>
      <c r="Y30" s="20"/>
    </row>
    <row r="31" spans="2:25" ht="15" customHeight="1" x14ac:dyDescent="0.3">
      <c r="B31" s="3"/>
      <c r="C31" s="58">
        <v>18</v>
      </c>
      <c r="D31" s="76">
        <v>0</v>
      </c>
      <c r="E31" s="76">
        <v>0</v>
      </c>
      <c r="F31" s="63">
        <f t="shared" si="0"/>
        <v>0</v>
      </c>
      <c r="G31" s="64">
        <f t="shared" si="1"/>
        <v>0</v>
      </c>
      <c r="H31" s="62"/>
      <c r="I31" s="62"/>
      <c r="J31" s="3"/>
      <c r="T31" s="21"/>
      <c r="U31" s="21"/>
      <c r="V31" s="21"/>
      <c r="W31" s="22"/>
      <c r="X31" s="20"/>
      <c r="Y31" s="20"/>
    </row>
    <row r="32" spans="2:25" ht="15" customHeight="1" x14ac:dyDescent="0.3">
      <c r="B32" s="3"/>
      <c r="C32" s="58">
        <v>19</v>
      </c>
      <c r="D32" s="76">
        <v>0</v>
      </c>
      <c r="E32" s="76">
        <v>0</v>
      </c>
      <c r="F32" s="63">
        <f t="shared" si="0"/>
        <v>0</v>
      </c>
      <c r="G32" s="64">
        <f t="shared" si="1"/>
        <v>0</v>
      </c>
      <c r="H32" s="62"/>
      <c r="I32" s="62"/>
      <c r="J32" s="3"/>
      <c r="T32" s="21"/>
      <c r="U32" s="21"/>
      <c r="V32" s="21"/>
      <c r="W32" s="22"/>
      <c r="X32" s="20"/>
      <c r="Y32" s="20"/>
    </row>
    <row r="33" spans="2:25" ht="15" customHeight="1" x14ac:dyDescent="0.3">
      <c r="B33" s="3"/>
      <c r="C33" s="58">
        <v>20</v>
      </c>
      <c r="D33" s="76">
        <v>0</v>
      </c>
      <c r="E33" s="76">
        <v>0</v>
      </c>
      <c r="F33" s="63">
        <f t="shared" si="0"/>
        <v>0</v>
      </c>
      <c r="G33" s="64">
        <f t="shared" si="1"/>
        <v>0</v>
      </c>
      <c r="H33" s="62"/>
      <c r="I33" s="62"/>
      <c r="J33" s="3"/>
      <c r="T33" s="21"/>
      <c r="U33" s="21"/>
      <c r="V33" s="21"/>
      <c r="W33" s="22"/>
      <c r="X33" s="20"/>
      <c r="Y33" s="20"/>
    </row>
    <row r="34" spans="2:25" ht="15" customHeight="1" x14ac:dyDescent="0.3">
      <c r="B34" s="3"/>
      <c r="C34" s="58">
        <v>21</v>
      </c>
      <c r="D34" s="76">
        <v>0</v>
      </c>
      <c r="E34" s="76">
        <v>0</v>
      </c>
      <c r="F34" s="63">
        <f t="shared" si="0"/>
        <v>0</v>
      </c>
      <c r="G34" s="64">
        <f t="shared" si="1"/>
        <v>0</v>
      </c>
      <c r="H34" s="62"/>
      <c r="I34" s="62"/>
      <c r="J34" s="3"/>
      <c r="T34" s="21"/>
      <c r="U34" s="21"/>
      <c r="V34" s="21"/>
      <c r="W34" s="22"/>
      <c r="X34" s="20"/>
      <c r="Y34" s="20"/>
    </row>
    <row r="35" spans="2:25" ht="15" customHeight="1" x14ac:dyDescent="0.3">
      <c r="B35" s="3"/>
      <c r="C35" s="58">
        <v>22</v>
      </c>
      <c r="D35" s="76">
        <v>0</v>
      </c>
      <c r="E35" s="76">
        <v>0</v>
      </c>
      <c r="F35" s="63">
        <f t="shared" si="0"/>
        <v>0</v>
      </c>
      <c r="G35" s="64">
        <f t="shared" si="1"/>
        <v>0</v>
      </c>
      <c r="H35" s="62"/>
      <c r="I35" s="62"/>
      <c r="J35" s="3"/>
      <c r="T35" s="21"/>
      <c r="U35" s="21"/>
      <c r="V35" s="21"/>
      <c r="W35" s="22"/>
      <c r="X35" s="20"/>
      <c r="Y35" s="20"/>
    </row>
    <row r="36" spans="2:25" ht="15" customHeight="1" x14ac:dyDescent="0.3">
      <c r="B36" s="3"/>
      <c r="C36" s="58">
        <v>23</v>
      </c>
      <c r="D36" s="76">
        <v>0</v>
      </c>
      <c r="E36" s="76">
        <v>0</v>
      </c>
      <c r="F36" s="63">
        <f t="shared" si="0"/>
        <v>0</v>
      </c>
      <c r="G36" s="64">
        <f t="shared" si="1"/>
        <v>0</v>
      </c>
      <c r="H36" s="62"/>
      <c r="I36" s="62"/>
      <c r="J36" s="3"/>
      <c r="T36" s="21"/>
      <c r="U36" s="21"/>
      <c r="V36" s="21"/>
      <c r="W36" s="22"/>
      <c r="X36" s="20"/>
      <c r="Y36" s="20"/>
    </row>
    <row r="37" spans="2:25" ht="15" customHeight="1" x14ac:dyDescent="0.3">
      <c r="B37" s="3"/>
      <c r="C37" s="58">
        <v>24</v>
      </c>
      <c r="D37" s="76">
        <v>0</v>
      </c>
      <c r="E37" s="76">
        <v>0</v>
      </c>
      <c r="F37" s="63">
        <f t="shared" si="0"/>
        <v>0</v>
      </c>
      <c r="G37" s="64">
        <f t="shared" si="1"/>
        <v>0</v>
      </c>
      <c r="H37" s="62"/>
      <c r="I37" s="62"/>
      <c r="J37" s="3"/>
      <c r="T37" s="21"/>
      <c r="U37" s="21"/>
      <c r="V37" s="21"/>
      <c r="W37" s="22"/>
      <c r="X37" s="20"/>
      <c r="Y37" s="20"/>
    </row>
    <row r="38" spans="2:25" ht="15" customHeight="1" x14ac:dyDescent="0.3">
      <c r="B38" s="3"/>
      <c r="C38" s="58">
        <v>25</v>
      </c>
      <c r="D38" s="76">
        <v>0</v>
      </c>
      <c r="E38" s="76">
        <v>0</v>
      </c>
      <c r="F38" s="63">
        <f t="shared" si="0"/>
        <v>0</v>
      </c>
      <c r="G38" s="64">
        <f t="shared" si="1"/>
        <v>0</v>
      </c>
      <c r="H38" s="62"/>
      <c r="I38" s="62"/>
      <c r="J38" s="3"/>
      <c r="T38" s="21"/>
      <c r="U38" s="21"/>
      <c r="V38" s="21"/>
      <c r="W38" s="22"/>
      <c r="X38" s="20"/>
      <c r="Y38" s="20"/>
    </row>
    <row r="39" spans="2:25" ht="15" customHeight="1" x14ac:dyDescent="0.3">
      <c r="B39" s="3"/>
      <c r="C39" s="58">
        <v>26</v>
      </c>
      <c r="D39" s="76">
        <v>0</v>
      </c>
      <c r="E39" s="76">
        <v>0</v>
      </c>
      <c r="F39" s="63">
        <f t="shared" si="0"/>
        <v>0</v>
      </c>
      <c r="G39" s="64">
        <f t="shared" si="1"/>
        <v>0</v>
      </c>
      <c r="H39" s="62"/>
      <c r="I39" s="62"/>
      <c r="J39" s="3"/>
      <c r="T39" s="21"/>
      <c r="U39" s="21"/>
      <c r="V39" s="21"/>
      <c r="W39" s="22"/>
      <c r="X39" s="20"/>
      <c r="Y39" s="20"/>
    </row>
    <row r="40" spans="2:25" ht="15" customHeight="1" x14ac:dyDescent="0.3">
      <c r="B40" s="3"/>
      <c r="C40" s="58">
        <v>27</v>
      </c>
      <c r="D40" s="76">
        <v>0</v>
      </c>
      <c r="E40" s="76">
        <v>0</v>
      </c>
      <c r="F40" s="63">
        <f t="shared" si="0"/>
        <v>0</v>
      </c>
      <c r="G40" s="64">
        <f t="shared" si="1"/>
        <v>0</v>
      </c>
      <c r="H40" s="62"/>
      <c r="I40" s="62"/>
      <c r="J40" s="3"/>
      <c r="T40" s="21"/>
      <c r="U40" s="21"/>
      <c r="V40" s="21"/>
      <c r="W40" s="22"/>
      <c r="X40" s="20"/>
      <c r="Y40" s="20"/>
    </row>
    <row r="41" spans="2:25" ht="15" customHeight="1" x14ac:dyDescent="0.3">
      <c r="B41" s="3"/>
      <c r="C41" s="58">
        <v>28</v>
      </c>
      <c r="D41" s="76">
        <v>0</v>
      </c>
      <c r="E41" s="76">
        <v>0</v>
      </c>
      <c r="F41" s="63">
        <f t="shared" si="0"/>
        <v>0</v>
      </c>
      <c r="G41" s="64">
        <f t="shared" si="1"/>
        <v>0</v>
      </c>
      <c r="H41" s="62"/>
      <c r="I41" s="62"/>
      <c r="J41" s="3"/>
      <c r="T41" s="21"/>
      <c r="U41" s="21"/>
      <c r="V41" s="21"/>
      <c r="W41" s="22"/>
      <c r="X41" s="20"/>
      <c r="Y41" s="20"/>
    </row>
    <row r="42" spans="2:25" ht="15" customHeight="1" x14ac:dyDescent="0.3">
      <c r="B42" s="3"/>
      <c r="C42" s="58">
        <v>29</v>
      </c>
      <c r="D42" s="76">
        <v>0</v>
      </c>
      <c r="E42" s="76">
        <v>0</v>
      </c>
      <c r="F42" s="63">
        <f t="shared" si="0"/>
        <v>0</v>
      </c>
      <c r="G42" s="64">
        <f t="shared" si="1"/>
        <v>0</v>
      </c>
      <c r="H42" s="62"/>
      <c r="I42" s="62"/>
      <c r="J42" s="3"/>
      <c r="T42" s="21"/>
      <c r="U42" s="21"/>
      <c r="V42" s="21"/>
      <c r="W42" s="22"/>
      <c r="X42" s="20"/>
      <c r="Y42" s="20"/>
    </row>
    <row r="43" spans="2:25" ht="15" customHeight="1" x14ac:dyDescent="0.3">
      <c r="B43" s="3"/>
      <c r="C43" s="58">
        <v>30</v>
      </c>
      <c r="D43" s="76">
        <v>0</v>
      </c>
      <c r="E43" s="76">
        <v>0</v>
      </c>
      <c r="F43" s="63">
        <f t="shared" si="0"/>
        <v>0</v>
      </c>
      <c r="G43" s="64">
        <f t="shared" si="1"/>
        <v>0</v>
      </c>
      <c r="H43" s="62"/>
      <c r="I43" s="62"/>
      <c r="J43" s="3"/>
      <c r="T43" s="21"/>
      <c r="U43" s="21"/>
      <c r="V43" s="21"/>
      <c r="W43" s="22"/>
      <c r="X43" s="20"/>
      <c r="Y43" s="20"/>
    </row>
    <row r="44" spans="2:25" ht="15" customHeight="1" x14ac:dyDescent="0.3">
      <c r="B44" s="3"/>
      <c r="C44" s="58">
        <v>31</v>
      </c>
      <c r="D44" s="76">
        <v>0</v>
      </c>
      <c r="E44" s="76">
        <v>0</v>
      </c>
      <c r="F44" s="63">
        <f t="shared" si="0"/>
        <v>0</v>
      </c>
      <c r="G44" s="64">
        <f t="shared" si="1"/>
        <v>0</v>
      </c>
      <c r="H44" s="62"/>
      <c r="I44" s="62"/>
      <c r="J44" s="3"/>
      <c r="T44" s="21"/>
      <c r="U44" s="21"/>
      <c r="V44" s="21"/>
      <c r="W44" s="22"/>
      <c r="X44" s="20"/>
      <c r="Y44" s="20"/>
    </row>
    <row r="45" spans="2:25" ht="15" customHeight="1" x14ac:dyDescent="0.3">
      <c r="B45" s="3"/>
      <c r="C45" s="58">
        <v>32</v>
      </c>
      <c r="D45" s="76">
        <v>0</v>
      </c>
      <c r="E45" s="76">
        <v>0</v>
      </c>
      <c r="F45" s="63">
        <f t="shared" si="0"/>
        <v>0</v>
      </c>
      <c r="G45" s="64">
        <f t="shared" si="1"/>
        <v>0</v>
      </c>
      <c r="H45" s="62"/>
      <c r="I45" s="62"/>
      <c r="J45" s="3"/>
      <c r="T45" s="21"/>
      <c r="U45" s="21"/>
      <c r="V45" s="21"/>
      <c r="W45" s="22"/>
      <c r="X45" s="20"/>
      <c r="Y45" s="20"/>
    </row>
    <row r="46" spans="2:25" ht="15" customHeight="1" x14ac:dyDescent="0.3">
      <c r="B46" s="3"/>
      <c r="C46" s="58">
        <v>33</v>
      </c>
      <c r="D46" s="76">
        <v>0</v>
      </c>
      <c r="E46" s="76">
        <v>0</v>
      </c>
      <c r="F46" s="63">
        <f t="shared" ref="F46:F63" si="2">IFERROR(E46-D46,0)</f>
        <v>0</v>
      </c>
      <c r="G46" s="64">
        <f t="shared" ref="G46:G63" si="3">IFERROR(ABS(F46/D46),0)</f>
        <v>0</v>
      </c>
      <c r="H46" s="62"/>
      <c r="I46" s="62"/>
      <c r="J46" s="3"/>
      <c r="T46" s="21"/>
      <c r="U46" s="21"/>
      <c r="V46" s="21"/>
      <c r="W46" s="22"/>
      <c r="X46" s="20"/>
      <c r="Y46" s="20"/>
    </row>
    <row r="47" spans="2:25" ht="15" customHeight="1" x14ac:dyDescent="0.3">
      <c r="B47" s="3"/>
      <c r="C47" s="58">
        <v>34</v>
      </c>
      <c r="D47" s="76">
        <v>0</v>
      </c>
      <c r="E47" s="76">
        <v>0</v>
      </c>
      <c r="F47" s="63">
        <f t="shared" si="2"/>
        <v>0</v>
      </c>
      <c r="G47" s="64">
        <f t="shared" si="3"/>
        <v>0</v>
      </c>
      <c r="H47" s="62"/>
      <c r="I47" s="62"/>
      <c r="J47" s="3"/>
      <c r="T47" s="21"/>
      <c r="U47" s="21"/>
      <c r="V47" s="21"/>
      <c r="W47" s="22"/>
      <c r="X47" s="20"/>
      <c r="Y47" s="20"/>
    </row>
    <row r="48" spans="2:25" ht="15" customHeight="1" x14ac:dyDescent="0.3">
      <c r="B48" s="3"/>
      <c r="C48" s="58">
        <v>35</v>
      </c>
      <c r="D48" s="76">
        <v>0</v>
      </c>
      <c r="E48" s="76">
        <v>0</v>
      </c>
      <c r="F48" s="63">
        <f t="shared" si="2"/>
        <v>0</v>
      </c>
      <c r="G48" s="64">
        <f t="shared" si="3"/>
        <v>0</v>
      </c>
      <c r="H48" s="62"/>
      <c r="I48" s="62"/>
      <c r="J48" s="3"/>
      <c r="T48" s="21"/>
      <c r="U48" s="21"/>
      <c r="V48" s="21"/>
      <c r="W48" s="22"/>
      <c r="X48" s="20"/>
      <c r="Y48" s="20"/>
    </row>
    <row r="49" spans="2:25" ht="15" customHeight="1" x14ac:dyDescent="0.3">
      <c r="B49" s="3"/>
      <c r="C49" s="58">
        <v>36</v>
      </c>
      <c r="D49" s="76">
        <v>0</v>
      </c>
      <c r="E49" s="76">
        <v>0</v>
      </c>
      <c r="F49" s="63">
        <f t="shared" si="2"/>
        <v>0</v>
      </c>
      <c r="G49" s="64">
        <f t="shared" si="3"/>
        <v>0</v>
      </c>
      <c r="H49" s="62"/>
      <c r="I49" s="62"/>
      <c r="J49" s="3"/>
      <c r="T49" s="21"/>
      <c r="U49" s="21"/>
      <c r="V49" s="21"/>
      <c r="W49" s="22"/>
      <c r="X49" s="20"/>
      <c r="Y49" s="20"/>
    </row>
    <row r="50" spans="2:25" ht="15" customHeight="1" x14ac:dyDescent="0.3">
      <c r="B50" s="3"/>
      <c r="C50" s="58">
        <v>37</v>
      </c>
      <c r="D50" s="76">
        <v>0</v>
      </c>
      <c r="E50" s="76">
        <v>0</v>
      </c>
      <c r="F50" s="63">
        <f t="shared" si="2"/>
        <v>0</v>
      </c>
      <c r="G50" s="64">
        <f t="shared" si="3"/>
        <v>0</v>
      </c>
      <c r="H50" s="62"/>
      <c r="I50" s="62"/>
      <c r="J50" s="3"/>
      <c r="T50" s="21"/>
      <c r="U50" s="21"/>
      <c r="V50" s="21"/>
      <c r="W50" s="22"/>
      <c r="X50" s="20"/>
      <c r="Y50" s="20"/>
    </row>
    <row r="51" spans="2:25" ht="15" customHeight="1" x14ac:dyDescent="0.3">
      <c r="B51" s="3"/>
      <c r="C51" s="58">
        <v>38</v>
      </c>
      <c r="D51" s="76">
        <v>0</v>
      </c>
      <c r="E51" s="76">
        <v>0</v>
      </c>
      <c r="F51" s="63">
        <f t="shared" si="2"/>
        <v>0</v>
      </c>
      <c r="G51" s="64">
        <f t="shared" si="3"/>
        <v>0</v>
      </c>
      <c r="H51" s="62"/>
      <c r="I51" s="62"/>
      <c r="J51" s="3"/>
      <c r="T51" s="21"/>
      <c r="U51" s="21"/>
      <c r="V51" s="21"/>
      <c r="W51" s="22"/>
      <c r="X51" s="20"/>
      <c r="Y51" s="20"/>
    </row>
    <row r="52" spans="2:25" ht="15" customHeight="1" x14ac:dyDescent="0.3">
      <c r="B52" s="3"/>
      <c r="C52" s="58">
        <v>39</v>
      </c>
      <c r="D52" s="76">
        <v>0</v>
      </c>
      <c r="E52" s="76">
        <v>0</v>
      </c>
      <c r="F52" s="63">
        <f t="shared" si="2"/>
        <v>0</v>
      </c>
      <c r="G52" s="64">
        <f t="shared" si="3"/>
        <v>0</v>
      </c>
      <c r="H52" s="62"/>
      <c r="I52" s="62"/>
      <c r="J52" s="3"/>
      <c r="T52" s="21"/>
      <c r="U52" s="21"/>
      <c r="V52" s="21"/>
      <c r="W52" s="22"/>
      <c r="X52" s="20"/>
      <c r="Y52" s="20"/>
    </row>
    <row r="53" spans="2:25" ht="15" customHeight="1" x14ac:dyDescent="0.3">
      <c r="B53" s="3"/>
      <c r="C53" s="58">
        <v>40</v>
      </c>
      <c r="D53" s="76">
        <v>0</v>
      </c>
      <c r="E53" s="76">
        <v>0</v>
      </c>
      <c r="F53" s="63">
        <f t="shared" si="2"/>
        <v>0</v>
      </c>
      <c r="G53" s="64">
        <f t="shared" si="3"/>
        <v>0</v>
      </c>
      <c r="H53" s="62"/>
      <c r="I53" s="62"/>
      <c r="J53" s="3"/>
      <c r="T53" s="21"/>
      <c r="U53" s="21"/>
      <c r="V53" s="21"/>
      <c r="W53" s="22"/>
      <c r="X53" s="20"/>
      <c r="Y53" s="20"/>
    </row>
    <row r="54" spans="2:25" ht="15" customHeight="1" x14ac:dyDescent="0.3">
      <c r="B54" s="3"/>
      <c r="C54" s="58">
        <v>41</v>
      </c>
      <c r="D54" s="76">
        <v>0</v>
      </c>
      <c r="E54" s="76">
        <v>0</v>
      </c>
      <c r="F54" s="63">
        <f t="shared" si="2"/>
        <v>0</v>
      </c>
      <c r="G54" s="64">
        <f t="shared" si="3"/>
        <v>0</v>
      </c>
      <c r="H54" s="62"/>
      <c r="I54" s="62"/>
      <c r="J54" s="3"/>
      <c r="T54" s="21"/>
      <c r="U54" s="21"/>
      <c r="V54" s="21"/>
      <c r="W54" s="22"/>
      <c r="X54" s="20"/>
      <c r="Y54" s="20"/>
    </row>
    <row r="55" spans="2:25" ht="15" customHeight="1" x14ac:dyDescent="0.3">
      <c r="B55" s="3"/>
      <c r="C55" s="58">
        <v>42</v>
      </c>
      <c r="D55" s="76">
        <v>0</v>
      </c>
      <c r="E55" s="76">
        <v>0</v>
      </c>
      <c r="F55" s="63">
        <f t="shared" si="2"/>
        <v>0</v>
      </c>
      <c r="G55" s="64">
        <f t="shared" si="3"/>
        <v>0</v>
      </c>
      <c r="H55" s="62"/>
      <c r="I55" s="62"/>
      <c r="J55" s="3"/>
      <c r="T55" s="21"/>
      <c r="U55" s="21"/>
      <c r="V55" s="21"/>
      <c r="W55" s="22"/>
      <c r="X55" s="20"/>
      <c r="Y55" s="20"/>
    </row>
    <row r="56" spans="2:25" ht="15" customHeight="1" x14ac:dyDescent="0.3">
      <c r="B56" s="3"/>
      <c r="C56" s="58">
        <v>43</v>
      </c>
      <c r="D56" s="76">
        <v>0</v>
      </c>
      <c r="E56" s="76">
        <v>0</v>
      </c>
      <c r="F56" s="63">
        <f t="shared" si="2"/>
        <v>0</v>
      </c>
      <c r="G56" s="64">
        <f t="shared" si="3"/>
        <v>0</v>
      </c>
      <c r="H56" s="62"/>
      <c r="I56" s="62"/>
      <c r="J56" s="3"/>
      <c r="T56" s="21"/>
      <c r="U56" s="21"/>
      <c r="V56" s="21"/>
      <c r="W56" s="22"/>
      <c r="X56" s="20"/>
      <c r="Y56" s="20"/>
    </row>
    <row r="57" spans="2:25" ht="15" customHeight="1" x14ac:dyDescent="0.3">
      <c r="B57" s="3"/>
      <c r="C57" s="58">
        <v>44</v>
      </c>
      <c r="D57" s="76">
        <v>0</v>
      </c>
      <c r="E57" s="76">
        <v>0</v>
      </c>
      <c r="F57" s="63">
        <f t="shared" si="2"/>
        <v>0</v>
      </c>
      <c r="G57" s="64">
        <f t="shared" si="3"/>
        <v>0</v>
      </c>
      <c r="H57" s="62"/>
      <c r="I57" s="62"/>
      <c r="J57" s="3"/>
      <c r="T57" s="21"/>
      <c r="U57" s="21"/>
      <c r="V57" s="21"/>
      <c r="W57" s="22"/>
      <c r="X57" s="20"/>
      <c r="Y57" s="20"/>
    </row>
    <row r="58" spans="2:25" ht="15" customHeight="1" x14ac:dyDescent="0.3">
      <c r="B58" s="3"/>
      <c r="C58" s="58">
        <v>45</v>
      </c>
      <c r="D58" s="76">
        <v>0</v>
      </c>
      <c r="E58" s="76">
        <v>0</v>
      </c>
      <c r="F58" s="63">
        <f t="shared" si="2"/>
        <v>0</v>
      </c>
      <c r="G58" s="64">
        <f t="shared" si="3"/>
        <v>0</v>
      </c>
      <c r="H58" s="62"/>
      <c r="I58" s="62"/>
      <c r="J58" s="3"/>
      <c r="T58" s="21"/>
      <c r="U58" s="21"/>
      <c r="V58" s="21"/>
      <c r="W58" s="22"/>
      <c r="X58" s="20"/>
      <c r="Y58" s="20"/>
    </row>
    <row r="59" spans="2:25" ht="15" customHeight="1" x14ac:dyDescent="0.3">
      <c r="B59" s="3"/>
      <c r="C59" s="58">
        <v>46</v>
      </c>
      <c r="D59" s="76">
        <v>0</v>
      </c>
      <c r="E59" s="76">
        <v>0</v>
      </c>
      <c r="F59" s="63">
        <f t="shared" si="2"/>
        <v>0</v>
      </c>
      <c r="G59" s="64">
        <f t="shared" si="3"/>
        <v>0</v>
      </c>
      <c r="H59" s="62"/>
      <c r="I59" s="62"/>
      <c r="J59" s="3"/>
      <c r="T59" s="21"/>
      <c r="U59" s="21"/>
      <c r="V59" s="21"/>
      <c r="W59" s="22"/>
      <c r="X59" s="20"/>
      <c r="Y59" s="20"/>
    </row>
    <row r="60" spans="2:25" ht="15" customHeight="1" x14ac:dyDescent="0.3">
      <c r="B60" s="3"/>
      <c r="C60" s="58">
        <v>47</v>
      </c>
      <c r="D60" s="76">
        <v>0</v>
      </c>
      <c r="E60" s="76">
        <v>0</v>
      </c>
      <c r="F60" s="63">
        <f t="shared" si="2"/>
        <v>0</v>
      </c>
      <c r="G60" s="64">
        <f t="shared" si="3"/>
        <v>0</v>
      </c>
      <c r="H60" s="62"/>
      <c r="I60" s="62"/>
      <c r="J60" s="3"/>
      <c r="T60" s="21"/>
      <c r="U60" s="21"/>
      <c r="V60" s="21"/>
      <c r="W60" s="22"/>
      <c r="X60" s="20"/>
      <c r="Y60" s="20"/>
    </row>
    <row r="61" spans="2:25" ht="15" customHeight="1" x14ac:dyDescent="0.3">
      <c r="B61" s="3"/>
      <c r="C61" s="58">
        <v>48</v>
      </c>
      <c r="D61" s="76">
        <v>0</v>
      </c>
      <c r="E61" s="76">
        <v>0</v>
      </c>
      <c r="F61" s="63">
        <f t="shared" si="2"/>
        <v>0</v>
      </c>
      <c r="G61" s="64">
        <f t="shared" si="3"/>
        <v>0</v>
      </c>
      <c r="H61" s="62"/>
      <c r="I61" s="62"/>
      <c r="J61" s="3"/>
      <c r="T61" s="21"/>
      <c r="U61" s="21"/>
      <c r="V61" s="21"/>
      <c r="W61" s="22"/>
      <c r="X61" s="20"/>
      <c r="Y61" s="20"/>
    </row>
    <row r="62" spans="2:25" ht="15" customHeight="1" x14ac:dyDescent="0.3">
      <c r="B62" s="3"/>
      <c r="C62" s="58">
        <v>49</v>
      </c>
      <c r="D62" s="76">
        <v>0</v>
      </c>
      <c r="E62" s="76">
        <v>0</v>
      </c>
      <c r="F62" s="63">
        <f t="shared" si="2"/>
        <v>0</v>
      </c>
      <c r="G62" s="64">
        <f t="shared" si="3"/>
        <v>0</v>
      </c>
      <c r="H62" s="62"/>
      <c r="I62" s="62"/>
      <c r="J62" s="3"/>
      <c r="T62" s="21"/>
      <c r="U62" s="21"/>
      <c r="V62" s="21"/>
      <c r="W62" s="22"/>
      <c r="X62" s="20"/>
      <c r="Y62" s="20"/>
    </row>
    <row r="63" spans="2:25" ht="15" customHeight="1" x14ac:dyDescent="0.3">
      <c r="B63" s="3"/>
      <c r="C63" s="58">
        <v>50</v>
      </c>
      <c r="D63" s="76">
        <v>0</v>
      </c>
      <c r="E63" s="76">
        <v>0</v>
      </c>
      <c r="F63" s="63">
        <f t="shared" si="2"/>
        <v>0</v>
      </c>
      <c r="G63" s="64">
        <f t="shared" si="3"/>
        <v>0</v>
      </c>
      <c r="H63" s="62"/>
      <c r="I63" s="62"/>
      <c r="J63" s="3"/>
      <c r="T63" s="21"/>
      <c r="U63" s="21"/>
      <c r="V63" s="21"/>
      <c r="W63" s="22"/>
      <c r="X63" s="20"/>
      <c r="Y63" s="20"/>
    </row>
    <row r="64" spans="2:25" ht="15" customHeight="1" x14ac:dyDescent="0.3">
      <c r="B64" s="3"/>
      <c r="C64" s="58"/>
      <c r="D64" s="17"/>
      <c r="E64" s="98" t="s">
        <v>58</v>
      </c>
      <c r="F64" s="63">
        <f>SUM(F14:F63)</f>
        <v>-1426</v>
      </c>
      <c r="G64" s="71"/>
      <c r="H64" s="62"/>
      <c r="I64" s="62"/>
      <c r="J64" s="3"/>
    </row>
    <row r="65" spans="2:10" ht="16.2" thickBot="1" x14ac:dyDescent="0.35">
      <c r="B65" s="3"/>
      <c r="C65" s="3"/>
      <c r="D65" s="3"/>
      <c r="E65" s="3"/>
      <c r="F65" s="3"/>
      <c r="G65" s="3"/>
      <c r="H65" s="3"/>
      <c r="I65" s="3"/>
      <c r="J65" s="3"/>
    </row>
    <row r="66" spans="2:10" ht="18.600000000000001" thickBot="1" x14ac:dyDescent="0.35">
      <c r="B66" s="3"/>
      <c r="C66" s="89"/>
      <c r="D66" s="90"/>
      <c r="E66" s="90" t="s">
        <v>40</v>
      </c>
      <c r="F66" s="90"/>
      <c r="G66" s="90"/>
      <c r="H66" s="90"/>
      <c r="I66" s="91"/>
      <c r="J66" s="3"/>
    </row>
    <row r="67" spans="2:10" ht="31.2" x14ac:dyDescent="0.3">
      <c r="B67" s="3"/>
      <c r="C67" s="57" t="s">
        <v>56</v>
      </c>
      <c r="D67" s="55" t="s">
        <v>34</v>
      </c>
      <c r="E67" s="55" t="s">
        <v>1</v>
      </c>
      <c r="F67" s="55" t="s">
        <v>2</v>
      </c>
      <c r="G67" s="55" t="s">
        <v>36</v>
      </c>
      <c r="H67" s="92" t="s">
        <v>57</v>
      </c>
      <c r="I67" s="92"/>
      <c r="J67" s="3"/>
    </row>
    <row r="68" spans="2:10" x14ac:dyDescent="0.3">
      <c r="B68" s="3"/>
      <c r="C68" s="58"/>
      <c r="D68" s="76">
        <v>0</v>
      </c>
      <c r="E68" s="76">
        <v>0</v>
      </c>
      <c r="F68" s="63">
        <f>IFERROR(E68-D68,0)</f>
        <v>0</v>
      </c>
      <c r="G68" s="64">
        <f t="shared" ref="G68:G74" si="4">IFERROR(ABS(F68/D68),0)</f>
        <v>0</v>
      </c>
      <c r="H68" s="62"/>
      <c r="I68" s="62"/>
      <c r="J68" s="3"/>
    </row>
    <row r="69" spans="2:10" x14ac:dyDescent="0.3">
      <c r="B69" s="3"/>
      <c r="C69" s="58"/>
      <c r="D69" s="76">
        <v>0</v>
      </c>
      <c r="E69" s="76">
        <v>0</v>
      </c>
      <c r="F69" s="63">
        <f t="shared" ref="F69:F74" si="5">IFERROR(E69-D69,0)</f>
        <v>0</v>
      </c>
      <c r="G69" s="64">
        <f t="shared" si="4"/>
        <v>0</v>
      </c>
      <c r="H69" s="62"/>
      <c r="I69" s="62"/>
      <c r="J69" s="3"/>
    </row>
    <row r="70" spans="2:10" x14ac:dyDescent="0.3">
      <c r="B70" s="3"/>
      <c r="C70" s="58"/>
      <c r="D70" s="76">
        <v>0</v>
      </c>
      <c r="E70" s="76">
        <v>0</v>
      </c>
      <c r="F70" s="63">
        <f t="shared" si="5"/>
        <v>0</v>
      </c>
      <c r="G70" s="64">
        <f t="shared" si="4"/>
        <v>0</v>
      </c>
      <c r="H70" s="62"/>
      <c r="I70" s="62"/>
      <c r="J70" s="3"/>
    </row>
    <row r="71" spans="2:10" x14ac:dyDescent="0.3">
      <c r="B71" s="3"/>
      <c r="C71" s="58"/>
      <c r="D71" s="76">
        <v>0</v>
      </c>
      <c r="E71" s="76">
        <v>0</v>
      </c>
      <c r="F71" s="63">
        <f t="shared" si="5"/>
        <v>0</v>
      </c>
      <c r="G71" s="64">
        <f t="shared" si="4"/>
        <v>0</v>
      </c>
      <c r="H71" s="62"/>
      <c r="I71" s="62"/>
      <c r="J71" s="3"/>
    </row>
    <row r="72" spans="2:10" x14ac:dyDescent="0.3">
      <c r="B72" s="3"/>
      <c r="C72" s="58"/>
      <c r="D72" s="76">
        <v>0</v>
      </c>
      <c r="E72" s="76">
        <v>0</v>
      </c>
      <c r="F72" s="63">
        <f t="shared" si="5"/>
        <v>0</v>
      </c>
      <c r="G72" s="64">
        <f t="shared" si="4"/>
        <v>0</v>
      </c>
      <c r="H72" s="62"/>
      <c r="I72" s="62"/>
      <c r="J72" s="3"/>
    </row>
    <row r="73" spans="2:10" x14ac:dyDescent="0.3">
      <c r="B73" s="3"/>
      <c r="C73" s="58"/>
      <c r="D73" s="76">
        <v>0</v>
      </c>
      <c r="E73" s="76">
        <v>0</v>
      </c>
      <c r="F73" s="63">
        <f t="shared" si="5"/>
        <v>0</v>
      </c>
      <c r="G73" s="64">
        <f t="shared" si="4"/>
        <v>0</v>
      </c>
      <c r="H73" s="62"/>
      <c r="I73" s="62"/>
      <c r="J73" s="3"/>
    </row>
    <row r="74" spans="2:10" x14ac:dyDescent="0.3">
      <c r="B74" s="3"/>
      <c r="C74" s="58"/>
      <c r="D74" s="76">
        <v>0</v>
      </c>
      <c r="E74" s="76">
        <v>0</v>
      </c>
      <c r="F74" s="63">
        <f t="shared" si="5"/>
        <v>0</v>
      </c>
      <c r="G74" s="64">
        <f t="shared" si="4"/>
        <v>0</v>
      </c>
      <c r="H74" s="62"/>
      <c r="I74" s="62"/>
      <c r="J74" s="3"/>
    </row>
    <row r="75" spans="2:10" x14ac:dyDescent="0.3">
      <c r="B75" s="3"/>
      <c r="C75" s="58"/>
      <c r="D75" s="76"/>
      <c r="E75" s="76"/>
      <c r="F75" s="63"/>
      <c r="G75" s="64"/>
      <c r="H75" s="62"/>
      <c r="I75" s="62"/>
      <c r="J75" s="3"/>
    </row>
    <row r="76" spans="2:10" x14ac:dyDescent="0.3">
      <c r="B76" s="3"/>
      <c r="C76" s="6"/>
      <c r="D76" s="17"/>
      <c r="E76" s="98" t="s">
        <v>58</v>
      </c>
      <c r="F76" s="63">
        <f>SUM(F68:F75)</f>
        <v>0</v>
      </c>
      <c r="G76" s="71"/>
      <c r="H76" s="62"/>
      <c r="I76" s="62"/>
      <c r="J76" s="3"/>
    </row>
    <row r="77" spans="2:10" x14ac:dyDescent="0.3">
      <c r="B77" s="3"/>
      <c r="C77" s="3"/>
      <c r="D77" s="4"/>
      <c r="E77" s="4"/>
      <c r="F77" s="3"/>
      <c r="G77" s="3"/>
      <c r="H77" s="3"/>
      <c r="I77" s="3"/>
      <c r="J77" s="3"/>
    </row>
    <row r="78" spans="2:10" x14ac:dyDescent="0.3">
      <c r="B78" s="3"/>
      <c r="C78" s="3"/>
      <c r="D78" s="126" t="s">
        <v>18</v>
      </c>
      <c r="E78" s="126"/>
      <c r="F78" s="14" t="s">
        <v>74</v>
      </c>
      <c r="G78" s="14"/>
      <c r="H78" s="3"/>
      <c r="I78" s="3"/>
      <c r="J78" s="3"/>
    </row>
    <row r="79" spans="2:10" x14ac:dyDescent="0.3">
      <c r="B79" s="3"/>
      <c r="C79" s="3"/>
      <c r="D79" s="126" t="s">
        <v>21</v>
      </c>
      <c r="E79" s="126"/>
      <c r="F79" s="14" t="s">
        <v>24</v>
      </c>
      <c r="G79" s="14"/>
      <c r="H79" s="3"/>
      <c r="I79" s="3"/>
      <c r="J79" s="3"/>
    </row>
    <row r="80" spans="2:10" x14ac:dyDescent="0.3">
      <c r="B80" s="3"/>
      <c r="C80" s="3"/>
      <c r="D80" s="3"/>
      <c r="E80" s="3"/>
      <c r="F80" s="3"/>
      <c r="G80" s="3"/>
      <c r="H80" s="3"/>
      <c r="I80" s="3"/>
      <c r="J80" s="3"/>
    </row>
  </sheetData>
  <sortState xmlns:xlrd2="http://schemas.microsoft.com/office/spreadsheetml/2017/richdata2" caseSensitive="1" ref="C13:H64">
    <sortCondition descending="1" ref="G14"/>
  </sortState>
  <mergeCells count="3">
    <mergeCell ref="D78:E78"/>
    <mergeCell ref="D79:E79"/>
    <mergeCell ref="M6:Q10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6"/>
  <dimension ref="A1:AO96"/>
  <sheetViews>
    <sheetView tabSelected="1" zoomScaleNormal="100" workbookViewId="0">
      <pane ySplit="14" topLeftCell="A60" activePane="bottomLeft" state="frozen"/>
      <selection activeCell="O12" sqref="O12"/>
      <selection pane="bottomLeft" activeCell="G65" sqref="G65"/>
    </sheetView>
  </sheetViews>
  <sheetFormatPr defaultColWidth="0" defaultRowHeight="15.6" x14ac:dyDescent="0.3"/>
  <cols>
    <col min="1" max="1" width="4.5546875" style="10" customWidth="1"/>
    <col min="2" max="2" width="3.6640625" style="10" customWidth="1"/>
    <col min="3" max="3" width="4.5546875" style="10" customWidth="1"/>
    <col min="4" max="4" width="23.6640625" style="10" customWidth="1"/>
    <col min="5" max="5" width="33.33203125" style="10" bestFit="1" customWidth="1"/>
    <col min="6" max="6" width="22.33203125" style="10" customWidth="1"/>
    <col min="7" max="7" width="7.6640625" style="10" customWidth="1"/>
    <col min="8" max="8" width="20.88671875" style="10" customWidth="1"/>
    <col min="9" max="9" width="8.109375" style="10" hidden="1" customWidth="1"/>
    <col min="10" max="10" width="8.109375" style="46" hidden="1" customWidth="1"/>
    <col min="11" max="12" width="8.109375" style="10" hidden="1" customWidth="1"/>
    <col min="13" max="13" width="23.44140625" style="10" customWidth="1"/>
    <col min="14" max="14" width="19.109375" style="10" customWidth="1"/>
    <col min="15" max="15" width="13.109375" style="10" bestFit="1" customWidth="1"/>
    <col min="16" max="16" width="8.33203125" style="10" customWidth="1"/>
    <col min="17" max="18" width="3.6640625" style="10" customWidth="1"/>
    <col min="19" max="19" width="9.109375" style="10" customWidth="1"/>
    <col min="20" max="20" width="9.6640625" style="10" customWidth="1"/>
    <col min="21" max="21" width="9.5546875" style="10" customWidth="1"/>
    <col min="22" max="22" width="9.109375" style="10" customWidth="1"/>
    <col min="23" max="25" width="9.109375" style="10" hidden="1" customWidth="1"/>
    <col min="26" max="26" width="25.5546875" style="16" hidden="1" customWidth="1"/>
    <col min="27" max="27" width="30.44140625" style="16" hidden="1" customWidth="1"/>
    <col min="28" max="28" width="22.6640625" style="16" hidden="1" customWidth="1"/>
    <col min="29" max="29" width="24.109375" style="16" hidden="1" customWidth="1"/>
    <col min="30" max="30" width="20" style="16" hidden="1" customWidth="1"/>
    <col min="31" max="31" width="20.44140625" style="16" hidden="1" customWidth="1"/>
    <col min="32" max="32" width="19.109375" style="16" hidden="1" customWidth="1"/>
    <col min="33" max="36" width="9.109375" style="16" hidden="1" customWidth="1"/>
    <col min="37" max="40" width="0" style="16" hidden="1" customWidth="1"/>
    <col min="41" max="41" width="0" style="10" hidden="1" customWidth="1"/>
    <col min="42" max="16384" width="9.109375" style="10" hidden="1"/>
  </cols>
  <sheetData>
    <row r="1" spans="2:34" ht="16.2" thickBot="1" x14ac:dyDescent="0.35"/>
    <row r="2" spans="2:34" ht="16.2" thickBot="1" x14ac:dyDescent="0.35">
      <c r="B2" s="3"/>
      <c r="C2" s="3"/>
      <c r="D2" s="3"/>
      <c r="E2" s="3"/>
      <c r="F2" s="3"/>
      <c r="G2" s="3"/>
      <c r="H2" s="3"/>
      <c r="I2" s="3"/>
      <c r="J2" s="6"/>
      <c r="K2" s="3"/>
      <c r="L2" s="3"/>
      <c r="M2" s="3"/>
      <c r="N2" s="3"/>
      <c r="O2" s="3"/>
      <c r="P2" s="3"/>
      <c r="Q2" s="3"/>
      <c r="S2" s="148" t="s">
        <v>68</v>
      </c>
      <c r="T2" s="149"/>
      <c r="U2" s="150"/>
    </row>
    <row r="3" spans="2:34" x14ac:dyDescent="0.3">
      <c r="B3" s="3"/>
      <c r="C3" s="25"/>
      <c r="D3" s="26"/>
      <c r="E3" s="26"/>
      <c r="F3" s="26"/>
      <c r="G3" s="26"/>
      <c r="H3" s="26"/>
      <c r="I3" s="26"/>
      <c r="J3" s="44"/>
      <c r="K3" s="26"/>
      <c r="L3" s="26"/>
      <c r="M3" s="26"/>
      <c r="N3" s="26"/>
      <c r="O3" s="26"/>
      <c r="P3" s="27"/>
      <c r="Q3" s="3"/>
      <c r="S3" s="151"/>
      <c r="T3" s="152"/>
      <c r="U3" s="153"/>
    </row>
    <row r="4" spans="2:34" ht="15.75" customHeight="1" x14ac:dyDescent="0.3">
      <c r="B4" s="3"/>
      <c r="C4" s="28"/>
      <c r="D4" s="157" t="s">
        <v>4</v>
      </c>
      <c r="E4" s="157"/>
      <c r="F4" s="157"/>
      <c r="G4" s="29"/>
      <c r="H4" s="29"/>
      <c r="I4" s="29"/>
      <c r="J4" s="45"/>
      <c r="K4" s="29"/>
      <c r="L4" s="29"/>
      <c r="M4" s="30"/>
      <c r="N4" s="30"/>
      <c r="O4" s="31"/>
      <c r="P4" s="35"/>
      <c r="Q4" s="3"/>
      <c r="S4" s="135" t="s">
        <v>73</v>
      </c>
      <c r="T4" s="136"/>
      <c r="U4" s="137"/>
    </row>
    <row r="5" spans="2:34" x14ac:dyDescent="0.3">
      <c r="B5" s="3"/>
      <c r="C5" s="28"/>
      <c r="D5" s="29" t="s">
        <v>5</v>
      </c>
      <c r="E5" s="29"/>
      <c r="F5" s="29"/>
      <c r="G5" s="29"/>
      <c r="H5" s="29"/>
      <c r="I5" s="29"/>
      <c r="J5" s="45"/>
      <c r="K5" s="29"/>
      <c r="L5" s="29"/>
      <c r="M5" s="30"/>
      <c r="N5" s="30"/>
      <c r="O5" s="31"/>
      <c r="P5" s="32"/>
      <c r="Q5" s="3"/>
      <c r="S5" s="135"/>
      <c r="T5" s="136"/>
      <c r="U5" s="137"/>
    </row>
    <row r="6" spans="2:34" x14ac:dyDescent="0.3">
      <c r="B6" s="3"/>
      <c r="C6" s="28"/>
      <c r="D6" s="157" t="s">
        <v>6</v>
      </c>
      <c r="E6" s="157"/>
      <c r="F6" s="29"/>
      <c r="G6" s="29"/>
      <c r="H6" s="31"/>
      <c r="I6" s="31"/>
      <c r="J6" s="45"/>
      <c r="K6" s="31"/>
      <c r="L6" s="31"/>
      <c r="M6" s="31"/>
      <c r="N6" s="31"/>
      <c r="O6" s="53" t="s">
        <v>19</v>
      </c>
      <c r="P6" s="88" t="s">
        <v>59</v>
      </c>
      <c r="Q6" s="3"/>
      <c r="S6" s="135"/>
      <c r="T6" s="136"/>
      <c r="U6" s="137"/>
    </row>
    <row r="7" spans="2:34" x14ac:dyDescent="0.3">
      <c r="B7" s="3"/>
      <c r="C7" s="28"/>
      <c r="D7" s="29"/>
      <c r="E7" s="29"/>
      <c r="F7" s="30"/>
      <c r="G7" s="30"/>
      <c r="H7" s="29"/>
      <c r="I7" s="29"/>
      <c r="J7" s="45"/>
      <c r="K7" s="29"/>
      <c r="L7" s="29"/>
      <c r="M7" s="29"/>
      <c r="N7" s="29"/>
      <c r="O7" s="31"/>
      <c r="P7" s="35"/>
      <c r="Q7" s="3"/>
      <c r="S7" s="135"/>
      <c r="T7" s="136"/>
      <c r="U7" s="137"/>
    </row>
    <row r="8" spans="2:34" ht="12" customHeight="1" x14ac:dyDescent="0.3">
      <c r="B8" s="3"/>
      <c r="C8" s="28"/>
      <c r="D8" s="158" t="s">
        <v>9</v>
      </c>
      <c r="E8" s="158" t="s">
        <v>0</v>
      </c>
      <c r="F8" s="159" t="s">
        <v>37</v>
      </c>
      <c r="G8" s="30"/>
      <c r="H8" s="128" t="s">
        <v>3</v>
      </c>
      <c r="I8" s="30"/>
      <c r="J8" s="51"/>
      <c r="K8" s="139"/>
      <c r="L8" s="139"/>
      <c r="M8" s="128" t="s">
        <v>38</v>
      </c>
      <c r="N8" s="128" t="s">
        <v>54</v>
      </c>
      <c r="O8" s="140"/>
      <c r="P8" s="141"/>
      <c r="Q8" s="3"/>
      <c r="S8" s="135"/>
      <c r="T8" s="136"/>
      <c r="U8" s="137"/>
    </row>
    <row r="9" spans="2:34" ht="12.75" customHeight="1" x14ac:dyDescent="0.3">
      <c r="B9" s="3"/>
      <c r="C9" s="28"/>
      <c r="D9" s="158"/>
      <c r="E9" s="158"/>
      <c r="F9" s="159"/>
      <c r="G9" s="30"/>
      <c r="H9" s="128"/>
      <c r="I9" s="30"/>
      <c r="J9" s="51"/>
      <c r="K9" s="51"/>
      <c r="L9" s="51"/>
      <c r="M9" s="128"/>
      <c r="N9" s="128"/>
      <c r="O9" s="140"/>
      <c r="P9" s="141"/>
      <c r="Q9" s="3"/>
      <c r="S9" s="135"/>
      <c r="T9" s="136"/>
      <c r="U9" s="137"/>
    </row>
    <row r="10" spans="2:34" ht="24.75" customHeight="1" x14ac:dyDescent="0.3">
      <c r="B10" s="3"/>
      <c r="C10" s="28"/>
      <c r="D10" s="77" t="s">
        <v>10</v>
      </c>
      <c r="E10" s="78" t="s">
        <v>11</v>
      </c>
      <c r="F10" s="79">
        <v>2466934902.6199999</v>
      </c>
      <c r="G10" s="80"/>
      <c r="H10" s="79">
        <v>5000</v>
      </c>
      <c r="I10" s="77"/>
      <c r="J10" s="81"/>
      <c r="K10" s="79"/>
      <c r="L10" s="79"/>
      <c r="M10" s="82">
        <v>0.05</v>
      </c>
      <c r="N10" s="79"/>
      <c r="O10" s="142"/>
      <c r="P10" s="143"/>
      <c r="Q10" s="3"/>
      <c r="S10" s="135"/>
      <c r="T10" s="136"/>
      <c r="U10" s="137"/>
    </row>
    <row r="11" spans="2:34" ht="21.75" customHeight="1" thickBot="1" x14ac:dyDescent="0.35">
      <c r="B11" s="3"/>
      <c r="C11" s="36"/>
      <c r="D11" s="83"/>
      <c r="E11" s="84"/>
      <c r="F11" s="85"/>
      <c r="G11" s="85"/>
      <c r="H11" s="85"/>
      <c r="I11" s="86"/>
      <c r="J11" s="87"/>
      <c r="K11" s="85"/>
      <c r="L11" s="85"/>
      <c r="M11" s="85"/>
      <c r="N11" s="85"/>
      <c r="O11" s="37"/>
      <c r="P11" s="38"/>
      <c r="Q11" s="3"/>
      <c r="S11" s="145"/>
      <c r="T11" s="146"/>
      <c r="U11" s="147"/>
    </row>
    <row r="12" spans="2:34" ht="8.25" customHeight="1" thickBot="1" x14ac:dyDescent="0.35">
      <c r="B12" s="3"/>
      <c r="C12" s="3"/>
      <c r="D12" s="5"/>
      <c r="E12" s="9"/>
      <c r="F12" s="15"/>
      <c r="G12" s="15"/>
      <c r="H12" s="15"/>
      <c r="I12" s="15"/>
      <c r="J12" s="18"/>
      <c r="K12" s="15"/>
      <c r="L12" s="15"/>
      <c r="M12" s="144"/>
      <c r="N12" s="144"/>
      <c r="O12" s="15"/>
      <c r="P12" s="15"/>
      <c r="Q12" s="3"/>
    </row>
    <row r="13" spans="2:34" ht="21" customHeight="1" thickBot="1" x14ac:dyDescent="0.35">
      <c r="B13" s="3"/>
      <c r="C13" s="154" t="s">
        <v>55</v>
      </c>
      <c r="D13" s="155"/>
      <c r="E13" s="155"/>
      <c r="F13" s="155"/>
      <c r="G13" s="155"/>
      <c r="H13" s="155"/>
      <c r="I13" s="155"/>
      <c r="J13" s="155"/>
      <c r="K13" s="155"/>
      <c r="L13" s="155"/>
      <c r="M13" s="155"/>
      <c r="N13" s="155"/>
      <c r="O13" s="155"/>
      <c r="P13" s="156"/>
      <c r="Q13" s="3"/>
    </row>
    <row r="14" spans="2:34" ht="63" thickBot="1" x14ac:dyDescent="0.35">
      <c r="B14" s="3"/>
      <c r="C14" s="54"/>
      <c r="D14" s="55" t="s">
        <v>34</v>
      </c>
      <c r="E14" s="56" t="s">
        <v>70</v>
      </c>
      <c r="F14" s="55" t="s">
        <v>2</v>
      </c>
      <c r="G14" s="55" t="s">
        <v>36</v>
      </c>
      <c r="H14" s="56" t="s">
        <v>51</v>
      </c>
      <c r="I14" s="55"/>
      <c r="J14" s="55"/>
      <c r="K14" s="55"/>
      <c r="L14" s="55"/>
      <c r="M14" s="57" t="s">
        <v>52</v>
      </c>
      <c r="N14" s="57" t="s">
        <v>35</v>
      </c>
      <c r="O14" s="138"/>
      <c r="P14" s="138"/>
      <c r="Q14" s="3"/>
      <c r="AA14" s="21"/>
      <c r="AB14" s="21"/>
      <c r="AC14" s="21"/>
      <c r="AD14" s="21"/>
      <c r="AE14" s="21"/>
      <c r="AF14" s="22"/>
      <c r="AG14" s="20"/>
      <c r="AH14" s="20"/>
    </row>
    <row r="15" spans="2:34" ht="27" customHeight="1" thickBot="1" x14ac:dyDescent="0.35">
      <c r="B15" s="3"/>
      <c r="C15" s="58">
        <v>0</v>
      </c>
      <c r="D15" s="57" t="s">
        <v>17</v>
      </c>
      <c r="E15" s="57" t="s">
        <v>17</v>
      </c>
      <c r="F15" s="57" t="s">
        <v>17</v>
      </c>
      <c r="G15" s="57" t="s">
        <v>17</v>
      </c>
      <c r="H15" s="57" t="s">
        <v>17</v>
      </c>
      <c r="I15" s="59" t="s">
        <v>49</v>
      </c>
      <c r="J15" s="59" t="s">
        <v>48</v>
      </c>
      <c r="K15" s="59"/>
      <c r="L15" s="59" t="s">
        <v>45</v>
      </c>
      <c r="M15" s="60" t="s">
        <v>17</v>
      </c>
      <c r="N15" s="61">
        <f>H10*AA16</f>
        <v>15000</v>
      </c>
      <c r="O15" s="62"/>
      <c r="P15" s="62"/>
      <c r="Q15" s="3"/>
      <c r="Z15" s="43" t="s">
        <v>47</v>
      </c>
      <c r="AA15" s="43" t="s">
        <v>46</v>
      </c>
      <c r="AB15" s="42" t="s">
        <v>45</v>
      </c>
      <c r="AC15" s="21"/>
      <c r="AD15" s="21"/>
      <c r="AE15" s="21"/>
      <c r="AF15" s="22"/>
      <c r="AG15" s="20"/>
      <c r="AH15" s="20"/>
    </row>
    <row r="16" spans="2:34" x14ac:dyDescent="0.3">
      <c r="B16" s="3"/>
      <c r="C16" s="6">
        <v>1</v>
      </c>
      <c r="D16" s="101">
        <v>50</v>
      </c>
      <c r="E16" s="102">
        <v>0</v>
      </c>
      <c r="F16" s="63">
        <f>E16-D16</f>
        <v>-50</v>
      </c>
      <c r="G16" s="64">
        <f>IFERROR(ABS(F16/D16),0)</f>
        <v>1</v>
      </c>
      <c r="H16" s="62">
        <f t="shared" ref="H16:H55" si="0">ABS(IF(D16&lt;$H$10,G16*$H$10,F16))</f>
        <v>5000</v>
      </c>
      <c r="I16" s="65">
        <f t="shared" ref="I16:I55" si="1">IF(D16&lt;$H$10,H16,0)</f>
        <v>5000</v>
      </c>
      <c r="J16" s="66">
        <f t="shared" ref="J16:J55" si="2">IFERROR(LARGE($I$16:$I$55,K16),0)</f>
        <v>5000</v>
      </c>
      <c r="K16" s="67">
        <v>1</v>
      </c>
      <c r="L16" s="68">
        <f t="shared" ref="L16:L55" si="3">VLOOKUP(K16,$Z$15:$AB$96,3,FALSE)</f>
        <v>1.75</v>
      </c>
      <c r="M16" s="69">
        <f>J16*L16</f>
        <v>8750</v>
      </c>
      <c r="N16" s="70"/>
      <c r="O16" s="138"/>
      <c r="P16" s="138"/>
      <c r="Q16" s="3"/>
      <c r="Z16" s="47">
        <v>0</v>
      </c>
      <c r="AA16" s="1">
        <f>ROUNDUP(_xlfn.GAMMA.INV((1-$M$10),(1+Z16),1),2)</f>
        <v>3</v>
      </c>
      <c r="AB16" s="2">
        <f>AA16</f>
        <v>3</v>
      </c>
      <c r="AC16" s="23"/>
      <c r="AD16" s="23"/>
    </row>
    <row r="17" spans="2:30" x14ac:dyDescent="0.3">
      <c r="B17" s="3"/>
      <c r="C17" s="6">
        <v>2</v>
      </c>
      <c r="D17" s="101">
        <v>100</v>
      </c>
      <c r="E17" s="102">
        <v>25</v>
      </c>
      <c r="F17" s="63">
        <f t="shared" ref="F17:F55" si="4">E17-D17</f>
        <v>-75</v>
      </c>
      <c r="G17" s="64">
        <f t="shared" ref="G17:G55" si="5">IFERROR(ABS(F17/D17),0)</f>
        <v>0.75</v>
      </c>
      <c r="H17" s="62">
        <f t="shared" si="0"/>
        <v>3750</v>
      </c>
      <c r="I17" s="65">
        <f t="shared" si="1"/>
        <v>3750</v>
      </c>
      <c r="J17" s="66">
        <f t="shared" si="2"/>
        <v>3750</v>
      </c>
      <c r="K17" s="67">
        <v>2</v>
      </c>
      <c r="L17" s="68">
        <f t="shared" si="3"/>
        <v>1.5499999999999998</v>
      </c>
      <c r="M17" s="69">
        <f t="shared" ref="M17:M55" si="6">J17*L17</f>
        <v>5812.4999999999991</v>
      </c>
      <c r="N17" s="54"/>
      <c r="O17" s="138"/>
      <c r="P17" s="138"/>
      <c r="Q17" s="3"/>
      <c r="Z17" s="41">
        <v>1</v>
      </c>
      <c r="AA17" s="1">
        <f>ROUNDUP(_xlfn.GAMMA.INV((1-$M$10),(1+Z17),1),2)</f>
        <v>4.75</v>
      </c>
      <c r="AB17" s="2">
        <f>AA17-AA16</f>
        <v>1.75</v>
      </c>
      <c r="AC17" s="23"/>
      <c r="AD17" s="23"/>
    </row>
    <row r="18" spans="2:30" x14ac:dyDescent="0.3">
      <c r="B18" s="3"/>
      <c r="C18" s="6">
        <v>3</v>
      </c>
      <c r="D18" s="101">
        <v>500</v>
      </c>
      <c r="E18" s="102">
        <v>250</v>
      </c>
      <c r="F18" s="63">
        <f t="shared" si="4"/>
        <v>-250</v>
      </c>
      <c r="G18" s="64">
        <f t="shared" si="5"/>
        <v>0.5</v>
      </c>
      <c r="H18" s="62">
        <f t="shared" si="0"/>
        <v>2500</v>
      </c>
      <c r="I18" s="65">
        <f t="shared" si="1"/>
        <v>2500</v>
      </c>
      <c r="J18" s="66">
        <f t="shared" si="2"/>
        <v>2500</v>
      </c>
      <c r="K18" s="67">
        <v>3</v>
      </c>
      <c r="L18" s="68">
        <f t="shared" si="3"/>
        <v>1.46</v>
      </c>
      <c r="M18" s="69">
        <f t="shared" si="6"/>
        <v>3650</v>
      </c>
      <c r="N18" s="54"/>
      <c r="O18" s="138"/>
      <c r="P18" s="138"/>
      <c r="Q18" s="3"/>
      <c r="Z18" s="41">
        <v>2</v>
      </c>
      <c r="AA18" s="1">
        <f t="shared" ref="AA18:AA81" si="7">ROUNDUP(_xlfn.GAMMA.INV((1-$M$10),(1+Z18),1),2)</f>
        <v>6.3</v>
      </c>
      <c r="AB18" s="2">
        <f t="shared" ref="AB18:AB51" si="8">AA18-AA17</f>
        <v>1.5499999999999998</v>
      </c>
      <c r="AC18" s="23"/>
      <c r="AD18" s="23"/>
    </row>
    <row r="19" spans="2:30" x14ac:dyDescent="0.3">
      <c r="B19" s="3"/>
      <c r="C19" s="6">
        <v>4</v>
      </c>
      <c r="D19" s="101">
        <v>10</v>
      </c>
      <c r="E19" s="102">
        <v>9</v>
      </c>
      <c r="F19" s="63">
        <f t="shared" si="4"/>
        <v>-1</v>
      </c>
      <c r="G19" s="64">
        <f t="shared" si="5"/>
        <v>0.1</v>
      </c>
      <c r="H19" s="62">
        <f t="shared" si="0"/>
        <v>500</v>
      </c>
      <c r="I19" s="65">
        <f t="shared" si="1"/>
        <v>500</v>
      </c>
      <c r="J19" s="66">
        <f t="shared" si="2"/>
        <v>500</v>
      </c>
      <c r="K19" s="67">
        <v>4</v>
      </c>
      <c r="L19" s="68">
        <f t="shared" si="3"/>
        <v>1.4000000000000004</v>
      </c>
      <c r="M19" s="69">
        <f t="shared" si="6"/>
        <v>700.00000000000023</v>
      </c>
      <c r="N19" s="54"/>
      <c r="O19" s="138"/>
      <c r="P19" s="138"/>
      <c r="Q19" s="3"/>
      <c r="Z19" s="41">
        <v>3</v>
      </c>
      <c r="AA19" s="1">
        <f t="shared" si="7"/>
        <v>7.76</v>
      </c>
      <c r="AB19" s="2">
        <f t="shared" si="8"/>
        <v>1.46</v>
      </c>
      <c r="AC19" s="23"/>
      <c r="AD19" s="23"/>
    </row>
    <row r="20" spans="2:30" x14ac:dyDescent="0.3">
      <c r="B20" s="3"/>
      <c r="C20" s="6">
        <v>5</v>
      </c>
      <c r="D20" s="101">
        <v>10000</v>
      </c>
      <c r="E20" s="102">
        <v>9000</v>
      </c>
      <c r="F20" s="63">
        <f t="shared" si="4"/>
        <v>-1000</v>
      </c>
      <c r="G20" s="64">
        <f t="shared" si="5"/>
        <v>0.1</v>
      </c>
      <c r="H20" s="62">
        <f t="shared" si="0"/>
        <v>1000</v>
      </c>
      <c r="I20" s="65">
        <f t="shared" si="1"/>
        <v>0</v>
      </c>
      <c r="J20" s="66">
        <f t="shared" si="2"/>
        <v>250</v>
      </c>
      <c r="K20" s="67">
        <v>5</v>
      </c>
      <c r="L20" s="68">
        <f t="shared" si="3"/>
        <v>1.3599999999999994</v>
      </c>
      <c r="M20" s="69">
        <f t="shared" si="6"/>
        <v>339.99999999999989</v>
      </c>
      <c r="N20" s="54"/>
      <c r="O20" s="138"/>
      <c r="P20" s="138"/>
      <c r="Q20" s="3"/>
      <c r="Z20" s="41">
        <v>4</v>
      </c>
      <c r="AA20" s="1">
        <f t="shared" si="7"/>
        <v>9.16</v>
      </c>
      <c r="AB20" s="2">
        <f t="shared" si="8"/>
        <v>1.4000000000000004</v>
      </c>
      <c r="AC20" s="23"/>
      <c r="AD20" s="23"/>
    </row>
    <row r="21" spans="2:30" x14ac:dyDescent="0.3">
      <c r="B21" s="3"/>
      <c r="C21" s="6">
        <v>6</v>
      </c>
      <c r="D21" s="101">
        <v>1000</v>
      </c>
      <c r="E21" s="102">
        <v>950</v>
      </c>
      <c r="F21" s="63">
        <f t="shared" si="4"/>
        <v>-50</v>
      </c>
      <c r="G21" s="64">
        <f t="shared" si="5"/>
        <v>0.05</v>
      </c>
      <c r="H21" s="62">
        <f t="shared" si="0"/>
        <v>250</v>
      </c>
      <c r="I21" s="65">
        <f t="shared" si="1"/>
        <v>250</v>
      </c>
      <c r="J21" s="66">
        <f t="shared" si="2"/>
        <v>0</v>
      </c>
      <c r="K21" s="67">
        <v>6</v>
      </c>
      <c r="L21" s="68">
        <f t="shared" si="3"/>
        <v>1.33</v>
      </c>
      <c r="M21" s="69">
        <f t="shared" si="6"/>
        <v>0</v>
      </c>
      <c r="N21" s="54"/>
      <c r="O21" s="138"/>
      <c r="P21" s="138"/>
      <c r="Q21" s="3"/>
      <c r="Z21" s="41">
        <v>5</v>
      </c>
      <c r="AA21" s="1">
        <f t="shared" si="7"/>
        <v>10.52</v>
      </c>
      <c r="AB21" s="2">
        <f t="shared" si="8"/>
        <v>1.3599999999999994</v>
      </c>
      <c r="AC21" s="23"/>
      <c r="AD21" s="23"/>
    </row>
    <row r="22" spans="2:30" x14ac:dyDescent="0.3">
      <c r="B22" s="3"/>
      <c r="C22" s="6">
        <v>7</v>
      </c>
      <c r="D22" s="76"/>
      <c r="E22" s="76"/>
      <c r="F22" s="63">
        <f t="shared" si="4"/>
        <v>0</v>
      </c>
      <c r="G22" s="64">
        <f t="shared" si="5"/>
        <v>0</v>
      </c>
      <c r="H22" s="62">
        <f t="shared" si="0"/>
        <v>0</v>
      </c>
      <c r="I22" s="65">
        <f t="shared" si="1"/>
        <v>0</v>
      </c>
      <c r="J22" s="66">
        <f t="shared" si="2"/>
        <v>0</v>
      </c>
      <c r="K22" s="67">
        <v>7</v>
      </c>
      <c r="L22" s="68">
        <f t="shared" si="3"/>
        <v>1.3000000000000007</v>
      </c>
      <c r="M22" s="69">
        <f t="shared" si="6"/>
        <v>0</v>
      </c>
      <c r="N22" s="54"/>
      <c r="O22" s="62"/>
      <c r="P22" s="62"/>
      <c r="Q22" s="3"/>
      <c r="Z22" s="41">
        <v>6</v>
      </c>
      <c r="AA22" s="1">
        <f t="shared" si="7"/>
        <v>11.85</v>
      </c>
      <c r="AB22" s="2">
        <f t="shared" si="8"/>
        <v>1.33</v>
      </c>
      <c r="AC22" s="23"/>
      <c r="AD22" s="23"/>
    </row>
    <row r="23" spans="2:30" x14ac:dyDescent="0.3">
      <c r="B23" s="3"/>
      <c r="C23" s="6">
        <v>8</v>
      </c>
      <c r="D23" s="76"/>
      <c r="E23" s="76"/>
      <c r="F23" s="63">
        <f t="shared" si="4"/>
        <v>0</v>
      </c>
      <c r="G23" s="64">
        <f t="shared" si="5"/>
        <v>0</v>
      </c>
      <c r="H23" s="62">
        <f t="shared" si="0"/>
        <v>0</v>
      </c>
      <c r="I23" s="65">
        <f t="shared" si="1"/>
        <v>0</v>
      </c>
      <c r="J23" s="66">
        <f t="shared" si="2"/>
        <v>0</v>
      </c>
      <c r="K23" s="67">
        <v>8</v>
      </c>
      <c r="L23" s="68">
        <f t="shared" si="3"/>
        <v>1.2899999999999991</v>
      </c>
      <c r="M23" s="69">
        <f t="shared" si="6"/>
        <v>0</v>
      </c>
      <c r="N23" s="54"/>
      <c r="O23" s="62"/>
      <c r="P23" s="62"/>
      <c r="Q23" s="3"/>
      <c r="Z23" s="41">
        <v>7</v>
      </c>
      <c r="AA23" s="1">
        <f t="shared" si="7"/>
        <v>13.15</v>
      </c>
      <c r="AB23" s="2">
        <f t="shared" si="8"/>
        <v>1.3000000000000007</v>
      </c>
      <c r="AC23" s="23"/>
      <c r="AD23" s="23"/>
    </row>
    <row r="24" spans="2:30" x14ac:dyDescent="0.3">
      <c r="B24" s="3"/>
      <c r="C24" s="6">
        <v>9</v>
      </c>
      <c r="D24" s="76"/>
      <c r="E24" s="76"/>
      <c r="F24" s="63">
        <f t="shared" si="4"/>
        <v>0</v>
      </c>
      <c r="G24" s="64">
        <f t="shared" si="5"/>
        <v>0</v>
      </c>
      <c r="H24" s="62">
        <f t="shared" si="0"/>
        <v>0</v>
      </c>
      <c r="I24" s="65">
        <f t="shared" si="1"/>
        <v>0</v>
      </c>
      <c r="J24" s="66">
        <f t="shared" si="2"/>
        <v>0</v>
      </c>
      <c r="K24" s="67">
        <v>9</v>
      </c>
      <c r="L24" s="68">
        <f t="shared" si="3"/>
        <v>1.2699999999999996</v>
      </c>
      <c r="M24" s="69">
        <f t="shared" si="6"/>
        <v>0</v>
      </c>
      <c r="N24" s="54"/>
      <c r="O24" s="62"/>
      <c r="P24" s="62"/>
      <c r="Q24" s="3"/>
      <c r="Z24" s="41">
        <v>8</v>
      </c>
      <c r="AA24" s="1">
        <f t="shared" si="7"/>
        <v>14.44</v>
      </c>
      <c r="AB24" s="2">
        <f t="shared" si="8"/>
        <v>1.2899999999999991</v>
      </c>
      <c r="AC24" s="23"/>
      <c r="AD24" s="23"/>
    </row>
    <row r="25" spans="2:30" x14ac:dyDescent="0.3">
      <c r="B25" s="3"/>
      <c r="C25" s="6">
        <v>10</v>
      </c>
      <c r="D25" s="76">
        <v>0</v>
      </c>
      <c r="E25" s="76">
        <v>0</v>
      </c>
      <c r="F25" s="63">
        <f t="shared" si="4"/>
        <v>0</v>
      </c>
      <c r="G25" s="64">
        <f t="shared" si="5"/>
        <v>0</v>
      </c>
      <c r="H25" s="62">
        <f t="shared" si="0"/>
        <v>0</v>
      </c>
      <c r="I25" s="65">
        <f t="shared" si="1"/>
        <v>0</v>
      </c>
      <c r="J25" s="66">
        <f t="shared" si="2"/>
        <v>0</v>
      </c>
      <c r="K25" s="67">
        <v>10</v>
      </c>
      <c r="L25" s="68">
        <f t="shared" si="3"/>
        <v>1.2600000000000033</v>
      </c>
      <c r="M25" s="69">
        <f t="shared" si="6"/>
        <v>0</v>
      </c>
      <c r="N25" s="54"/>
      <c r="O25" s="62"/>
      <c r="P25" s="62"/>
      <c r="Q25" s="3"/>
      <c r="Z25" s="41">
        <v>9</v>
      </c>
      <c r="AA25" s="1">
        <f t="shared" si="7"/>
        <v>15.709999999999999</v>
      </c>
      <c r="AB25" s="2">
        <f t="shared" si="8"/>
        <v>1.2699999999999996</v>
      </c>
    </row>
    <row r="26" spans="2:30" x14ac:dyDescent="0.3">
      <c r="B26" s="3"/>
      <c r="C26" s="6">
        <v>11</v>
      </c>
      <c r="D26" s="76">
        <v>0</v>
      </c>
      <c r="E26" s="76">
        <v>0</v>
      </c>
      <c r="F26" s="63">
        <f t="shared" si="4"/>
        <v>0</v>
      </c>
      <c r="G26" s="64">
        <f t="shared" si="5"/>
        <v>0</v>
      </c>
      <c r="H26" s="62">
        <f t="shared" si="0"/>
        <v>0</v>
      </c>
      <c r="I26" s="65">
        <f t="shared" si="1"/>
        <v>0</v>
      </c>
      <c r="J26" s="66">
        <f t="shared" si="2"/>
        <v>0</v>
      </c>
      <c r="K26" s="67">
        <v>11</v>
      </c>
      <c r="L26" s="68">
        <f t="shared" si="3"/>
        <v>1.2399999999999984</v>
      </c>
      <c r="M26" s="69">
        <f t="shared" si="6"/>
        <v>0</v>
      </c>
      <c r="N26" s="54"/>
      <c r="O26" s="62"/>
      <c r="P26" s="62"/>
      <c r="Q26" s="3"/>
      <c r="Z26" s="41">
        <v>10</v>
      </c>
      <c r="AA26" s="1">
        <f t="shared" si="7"/>
        <v>16.970000000000002</v>
      </c>
      <c r="AB26" s="2">
        <f t="shared" si="8"/>
        <v>1.2600000000000033</v>
      </c>
    </row>
    <row r="27" spans="2:30" x14ac:dyDescent="0.3">
      <c r="B27" s="3"/>
      <c r="C27" s="6">
        <v>12</v>
      </c>
      <c r="D27" s="76">
        <v>0</v>
      </c>
      <c r="E27" s="76">
        <v>0</v>
      </c>
      <c r="F27" s="63">
        <f t="shared" si="4"/>
        <v>0</v>
      </c>
      <c r="G27" s="64">
        <f t="shared" si="5"/>
        <v>0</v>
      </c>
      <c r="H27" s="62">
        <f t="shared" si="0"/>
        <v>0</v>
      </c>
      <c r="I27" s="65">
        <f t="shared" si="1"/>
        <v>0</v>
      </c>
      <c r="J27" s="66">
        <f t="shared" si="2"/>
        <v>0</v>
      </c>
      <c r="K27" s="67">
        <v>12</v>
      </c>
      <c r="L27" s="68">
        <f t="shared" si="3"/>
        <v>1.240000000000002</v>
      </c>
      <c r="M27" s="69">
        <f t="shared" si="6"/>
        <v>0</v>
      </c>
      <c r="N27" s="54"/>
      <c r="O27" s="62"/>
      <c r="P27" s="62"/>
      <c r="Q27" s="3"/>
      <c r="Z27" s="41">
        <v>11</v>
      </c>
      <c r="AA27" s="1">
        <f t="shared" si="7"/>
        <v>18.21</v>
      </c>
      <c r="AB27" s="2">
        <f t="shared" si="8"/>
        <v>1.2399999999999984</v>
      </c>
    </row>
    <row r="28" spans="2:30" x14ac:dyDescent="0.3">
      <c r="B28" s="3"/>
      <c r="C28" s="6">
        <v>13</v>
      </c>
      <c r="D28" s="76">
        <v>0</v>
      </c>
      <c r="E28" s="76">
        <v>0</v>
      </c>
      <c r="F28" s="63">
        <f t="shared" si="4"/>
        <v>0</v>
      </c>
      <c r="G28" s="64">
        <f t="shared" si="5"/>
        <v>0</v>
      </c>
      <c r="H28" s="62">
        <f t="shared" si="0"/>
        <v>0</v>
      </c>
      <c r="I28" s="65">
        <f t="shared" si="1"/>
        <v>0</v>
      </c>
      <c r="J28" s="66">
        <f t="shared" si="2"/>
        <v>0</v>
      </c>
      <c r="K28" s="67">
        <v>13</v>
      </c>
      <c r="L28" s="68">
        <f t="shared" si="3"/>
        <v>1.2199999999999989</v>
      </c>
      <c r="M28" s="69">
        <f t="shared" si="6"/>
        <v>0</v>
      </c>
      <c r="N28" s="54"/>
      <c r="O28" s="62"/>
      <c r="P28" s="62"/>
      <c r="Q28" s="3"/>
      <c r="Z28" s="41">
        <v>12</v>
      </c>
      <c r="AA28" s="1">
        <f t="shared" si="7"/>
        <v>19.450000000000003</v>
      </c>
      <c r="AB28" s="2">
        <f t="shared" si="8"/>
        <v>1.240000000000002</v>
      </c>
    </row>
    <row r="29" spans="2:30" x14ac:dyDescent="0.3">
      <c r="B29" s="3"/>
      <c r="C29" s="6">
        <v>14</v>
      </c>
      <c r="D29" s="76">
        <v>0</v>
      </c>
      <c r="E29" s="76">
        <v>0</v>
      </c>
      <c r="F29" s="63">
        <f t="shared" si="4"/>
        <v>0</v>
      </c>
      <c r="G29" s="64">
        <f t="shared" si="5"/>
        <v>0</v>
      </c>
      <c r="H29" s="62">
        <f t="shared" si="0"/>
        <v>0</v>
      </c>
      <c r="I29" s="65">
        <f t="shared" si="1"/>
        <v>0</v>
      </c>
      <c r="J29" s="66">
        <f t="shared" si="2"/>
        <v>0</v>
      </c>
      <c r="K29" s="67">
        <v>14</v>
      </c>
      <c r="L29" s="68">
        <f t="shared" si="3"/>
        <v>1.2199999999999989</v>
      </c>
      <c r="M29" s="69">
        <f t="shared" si="6"/>
        <v>0</v>
      </c>
      <c r="N29" s="54"/>
      <c r="O29" s="62"/>
      <c r="P29" s="62"/>
      <c r="Q29" s="3"/>
      <c r="Z29" s="41">
        <v>13</v>
      </c>
      <c r="AA29" s="1">
        <f t="shared" si="7"/>
        <v>20.67</v>
      </c>
      <c r="AB29" s="2">
        <f t="shared" si="8"/>
        <v>1.2199999999999989</v>
      </c>
    </row>
    <row r="30" spans="2:30" x14ac:dyDescent="0.3">
      <c r="B30" s="3"/>
      <c r="C30" s="6">
        <v>15</v>
      </c>
      <c r="D30" s="76">
        <v>0</v>
      </c>
      <c r="E30" s="76">
        <v>0</v>
      </c>
      <c r="F30" s="63">
        <f t="shared" si="4"/>
        <v>0</v>
      </c>
      <c r="G30" s="64">
        <f t="shared" si="5"/>
        <v>0</v>
      </c>
      <c r="H30" s="62">
        <f t="shared" si="0"/>
        <v>0</v>
      </c>
      <c r="I30" s="65">
        <f t="shared" si="1"/>
        <v>0</v>
      </c>
      <c r="J30" s="66">
        <f t="shared" si="2"/>
        <v>0</v>
      </c>
      <c r="K30" s="67">
        <v>15</v>
      </c>
      <c r="L30" s="68">
        <f t="shared" si="3"/>
        <v>1.2100000000000009</v>
      </c>
      <c r="M30" s="69">
        <f t="shared" si="6"/>
        <v>0</v>
      </c>
      <c r="N30" s="54"/>
      <c r="O30" s="62"/>
      <c r="P30" s="62"/>
      <c r="Q30" s="3"/>
      <c r="Z30" s="41">
        <v>14</v>
      </c>
      <c r="AA30" s="1">
        <f t="shared" si="7"/>
        <v>21.89</v>
      </c>
      <c r="AB30" s="2">
        <f t="shared" si="8"/>
        <v>1.2199999999999989</v>
      </c>
    </row>
    <row r="31" spans="2:30" x14ac:dyDescent="0.3">
      <c r="B31" s="3"/>
      <c r="C31" s="6">
        <v>16</v>
      </c>
      <c r="D31" s="76">
        <v>0</v>
      </c>
      <c r="E31" s="76">
        <v>0</v>
      </c>
      <c r="F31" s="63">
        <f t="shared" si="4"/>
        <v>0</v>
      </c>
      <c r="G31" s="64">
        <f t="shared" si="5"/>
        <v>0</v>
      </c>
      <c r="H31" s="62">
        <f t="shared" si="0"/>
        <v>0</v>
      </c>
      <c r="I31" s="65">
        <f t="shared" si="1"/>
        <v>0</v>
      </c>
      <c r="J31" s="66">
        <f t="shared" si="2"/>
        <v>0</v>
      </c>
      <c r="K31" s="67">
        <v>16</v>
      </c>
      <c r="L31" s="68">
        <f t="shared" si="3"/>
        <v>1.2100000000000009</v>
      </c>
      <c r="M31" s="69">
        <f t="shared" si="6"/>
        <v>0</v>
      </c>
      <c r="N31" s="54"/>
      <c r="O31" s="62"/>
      <c r="P31" s="62"/>
      <c r="Q31" s="3"/>
      <c r="Z31" s="41">
        <v>15</v>
      </c>
      <c r="AA31" s="1">
        <f t="shared" si="7"/>
        <v>23.1</v>
      </c>
      <c r="AB31" s="2">
        <f t="shared" si="8"/>
        <v>1.2100000000000009</v>
      </c>
    </row>
    <row r="32" spans="2:30" x14ac:dyDescent="0.3">
      <c r="B32" s="3"/>
      <c r="C32" s="6">
        <v>17</v>
      </c>
      <c r="D32" s="76">
        <v>0</v>
      </c>
      <c r="E32" s="76">
        <v>0</v>
      </c>
      <c r="F32" s="63">
        <f t="shared" si="4"/>
        <v>0</v>
      </c>
      <c r="G32" s="64">
        <f t="shared" si="5"/>
        <v>0</v>
      </c>
      <c r="H32" s="62">
        <f t="shared" si="0"/>
        <v>0</v>
      </c>
      <c r="I32" s="65">
        <f t="shared" si="1"/>
        <v>0</v>
      </c>
      <c r="J32" s="66">
        <f t="shared" si="2"/>
        <v>0</v>
      </c>
      <c r="K32" s="67">
        <v>17</v>
      </c>
      <c r="L32" s="68">
        <f t="shared" si="3"/>
        <v>1.1899999999999977</v>
      </c>
      <c r="M32" s="69">
        <f t="shared" si="6"/>
        <v>0</v>
      </c>
      <c r="N32" s="54"/>
      <c r="O32" s="62"/>
      <c r="P32" s="62"/>
      <c r="Q32" s="3"/>
      <c r="Z32" s="41">
        <v>16</v>
      </c>
      <c r="AA32" s="1">
        <f t="shared" si="7"/>
        <v>24.310000000000002</v>
      </c>
      <c r="AB32" s="2">
        <f t="shared" si="8"/>
        <v>1.2100000000000009</v>
      </c>
    </row>
    <row r="33" spans="2:28" x14ac:dyDescent="0.3">
      <c r="B33" s="3"/>
      <c r="C33" s="6">
        <v>18</v>
      </c>
      <c r="D33" s="76">
        <v>0</v>
      </c>
      <c r="E33" s="76">
        <v>0</v>
      </c>
      <c r="F33" s="63">
        <f t="shared" si="4"/>
        <v>0</v>
      </c>
      <c r="G33" s="64">
        <f t="shared" si="5"/>
        <v>0</v>
      </c>
      <c r="H33" s="62">
        <f t="shared" si="0"/>
        <v>0</v>
      </c>
      <c r="I33" s="65">
        <f t="shared" si="1"/>
        <v>0</v>
      </c>
      <c r="J33" s="66">
        <f t="shared" si="2"/>
        <v>0</v>
      </c>
      <c r="K33" s="67">
        <v>18</v>
      </c>
      <c r="L33" s="68">
        <f t="shared" si="3"/>
        <v>1.2000000000000028</v>
      </c>
      <c r="M33" s="69">
        <f t="shared" si="6"/>
        <v>0</v>
      </c>
      <c r="N33" s="54"/>
      <c r="O33" s="62"/>
      <c r="P33" s="62"/>
      <c r="Q33" s="3"/>
      <c r="Z33" s="41">
        <v>17</v>
      </c>
      <c r="AA33" s="1">
        <f t="shared" si="7"/>
        <v>25.5</v>
      </c>
      <c r="AB33" s="2">
        <f t="shared" si="8"/>
        <v>1.1899999999999977</v>
      </c>
    </row>
    <row r="34" spans="2:28" x14ac:dyDescent="0.3">
      <c r="B34" s="3"/>
      <c r="C34" s="6">
        <v>19</v>
      </c>
      <c r="D34" s="76">
        <v>0</v>
      </c>
      <c r="E34" s="76">
        <v>0</v>
      </c>
      <c r="F34" s="63">
        <f t="shared" si="4"/>
        <v>0</v>
      </c>
      <c r="G34" s="64">
        <f t="shared" si="5"/>
        <v>0</v>
      </c>
      <c r="H34" s="62">
        <f t="shared" si="0"/>
        <v>0</v>
      </c>
      <c r="I34" s="65">
        <f t="shared" si="1"/>
        <v>0</v>
      </c>
      <c r="J34" s="66">
        <f t="shared" si="2"/>
        <v>0</v>
      </c>
      <c r="K34" s="67">
        <v>19</v>
      </c>
      <c r="L34" s="68">
        <f t="shared" si="3"/>
        <v>1.1799999999999997</v>
      </c>
      <c r="M34" s="69">
        <f t="shared" si="6"/>
        <v>0</v>
      </c>
      <c r="N34" s="54"/>
      <c r="O34" s="62"/>
      <c r="P34" s="62"/>
      <c r="Q34" s="3"/>
      <c r="Z34" s="41">
        <v>18</v>
      </c>
      <c r="AA34" s="1">
        <f t="shared" si="7"/>
        <v>26.700000000000003</v>
      </c>
      <c r="AB34" s="2">
        <f t="shared" si="8"/>
        <v>1.2000000000000028</v>
      </c>
    </row>
    <row r="35" spans="2:28" x14ac:dyDescent="0.3">
      <c r="B35" s="3"/>
      <c r="C35" s="6">
        <v>20</v>
      </c>
      <c r="D35" s="76">
        <v>0</v>
      </c>
      <c r="E35" s="76">
        <v>0</v>
      </c>
      <c r="F35" s="63">
        <f t="shared" si="4"/>
        <v>0</v>
      </c>
      <c r="G35" s="64">
        <f t="shared" si="5"/>
        <v>0</v>
      </c>
      <c r="H35" s="62">
        <f t="shared" si="0"/>
        <v>0</v>
      </c>
      <c r="I35" s="65">
        <f t="shared" si="1"/>
        <v>0</v>
      </c>
      <c r="J35" s="66">
        <f t="shared" si="2"/>
        <v>0</v>
      </c>
      <c r="K35" s="67">
        <v>20</v>
      </c>
      <c r="L35" s="68">
        <f t="shared" si="3"/>
        <v>1.1899999999999977</v>
      </c>
      <c r="M35" s="69">
        <f t="shared" si="6"/>
        <v>0</v>
      </c>
      <c r="N35" s="54"/>
      <c r="O35" s="62"/>
      <c r="P35" s="62"/>
      <c r="Q35" s="3"/>
      <c r="Z35" s="41">
        <v>19</v>
      </c>
      <c r="AA35" s="1">
        <f t="shared" si="7"/>
        <v>27.880000000000003</v>
      </c>
      <c r="AB35" s="2">
        <f t="shared" si="8"/>
        <v>1.1799999999999997</v>
      </c>
    </row>
    <row r="36" spans="2:28" x14ac:dyDescent="0.3">
      <c r="B36" s="3"/>
      <c r="C36" s="6">
        <v>21</v>
      </c>
      <c r="D36" s="76">
        <v>0</v>
      </c>
      <c r="E36" s="76">
        <v>0</v>
      </c>
      <c r="F36" s="63">
        <f t="shared" si="4"/>
        <v>0</v>
      </c>
      <c r="G36" s="64">
        <f t="shared" si="5"/>
        <v>0</v>
      </c>
      <c r="H36" s="62">
        <f t="shared" si="0"/>
        <v>0</v>
      </c>
      <c r="I36" s="65">
        <f t="shared" si="1"/>
        <v>0</v>
      </c>
      <c r="J36" s="66">
        <f t="shared" si="2"/>
        <v>0</v>
      </c>
      <c r="K36" s="67">
        <v>21</v>
      </c>
      <c r="L36" s="68">
        <f t="shared" si="3"/>
        <v>1.1799999999999997</v>
      </c>
      <c r="M36" s="69">
        <f t="shared" si="6"/>
        <v>0</v>
      </c>
      <c r="N36" s="54"/>
      <c r="O36" s="62"/>
      <c r="P36" s="62"/>
      <c r="Q36" s="3"/>
      <c r="Z36" s="41">
        <v>20</v>
      </c>
      <c r="AA36" s="1">
        <f t="shared" si="7"/>
        <v>29.07</v>
      </c>
      <c r="AB36" s="2">
        <f t="shared" si="8"/>
        <v>1.1899999999999977</v>
      </c>
    </row>
    <row r="37" spans="2:28" x14ac:dyDescent="0.3">
      <c r="B37" s="3"/>
      <c r="C37" s="6">
        <v>22</v>
      </c>
      <c r="D37" s="76">
        <v>0</v>
      </c>
      <c r="E37" s="76">
        <v>0</v>
      </c>
      <c r="F37" s="63">
        <f t="shared" si="4"/>
        <v>0</v>
      </c>
      <c r="G37" s="64">
        <f t="shared" si="5"/>
        <v>0</v>
      </c>
      <c r="H37" s="62">
        <f t="shared" si="0"/>
        <v>0</v>
      </c>
      <c r="I37" s="65">
        <f t="shared" si="1"/>
        <v>0</v>
      </c>
      <c r="J37" s="66">
        <f t="shared" si="2"/>
        <v>0</v>
      </c>
      <c r="K37" s="67">
        <v>22</v>
      </c>
      <c r="L37" s="68">
        <f t="shared" si="3"/>
        <v>1.1700000000000017</v>
      </c>
      <c r="M37" s="69">
        <f t="shared" si="6"/>
        <v>0</v>
      </c>
      <c r="N37" s="54"/>
      <c r="O37" s="62"/>
      <c r="P37" s="62"/>
      <c r="Q37" s="3"/>
      <c r="Z37" s="41">
        <v>21</v>
      </c>
      <c r="AA37" s="1">
        <f t="shared" si="7"/>
        <v>30.25</v>
      </c>
      <c r="AB37" s="2">
        <f t="shared" si="8"/>
        <v>1.1799999999999997</v>
      </c>
    </row>
    <row r="38" spans="2:28" x14ac:dyDescent="0.3">
      <c r="B38" s="3"/>
      <c r="C38" s="6">
        <v>23</v>
      </c>
      <c r="D38" s="76">
        <v>0</v>
      </c>
      <c r="E38" s="76">
        <v>0</v>
      </c>
      <c r="F38" s="63">
        <f t="shared" si="4"/>
        <v>0</v>
      </c>
      <c r="G38" s="64">
        <f t="shared" si="5"/>
        <v>0</v>
      </c>
      <c r="H38" s="62">
        <f t="shared" si="0"/>
        <v>0</v>
      </c>
      <c r="I38" s="65">
        <f t="shared" si="1"/>
        <v>0</v>
      </c>
      <c r="J38" s="66">
        <f t="shared" si="2"/>
        <v>0</v>
      </c>
      <c r="K38" s="67">
        <v>23</v>
      </c>
      <c r="L38" s="68">
        <f t="shared" si="3"/>
        <v>1.1699999999999946</v>
      </c>
      <c r="M38" s="69">
        <f t="shared" si="6"/>
        <v>0</v>
      </c>
      <c r="N38" s="54"/>
      <c r="O38" s="62"/>
      <c r="P38" s="62"/>
      <c r="Q38" s="3"/>
      <c r="Z38" s="41">
        <v>22</v>
      </c>
      <c r="AA38" s="1">
        <f t="shared" si="7"/>
        <v>31.42</v>
      </c>
      <c r="AB38" s="2">
        <f t="shared" si="8"/>
        <v>1.1700000000000017</v>
      </c>
    </row>
    <row r="39" spans="2:28" x14ac:dyDescent="0.3">
      <c r="B39" s="3"/>
      <c r="C39" s="6">
        <v>24</v>
      </c>
      <c r="D39" s="76">
        <v>0</v>
      </c>
      <c r="E39" s="76">
        <v>0</v>
      </c>
      <c r="F39" s="63">
        <f t="shared" si="4"/>
        <v>0</v>
      </c>
      <c r="G39" s="64">
        <f t="shared" si="5"/>
        <v>0</v>
      </c>
      <c r="H39" s="62">
        <f t="shared" si="0"/>
        <v>0</v>
      </c>
      <c r="I39" s="65">
        <f t="shared" si="1"/>
        <v>0</v>
      </c>
      <c r="J39" s="66">
        <f t="shared" si="2"/>
        <v>0</v>
      </c>
      <c r="K39" s="67">
        <v>24</v>
      </c>
      <c r="L39" s="68">
        <f t="shared" si="3"/>
        <v>1.1700000000000017</v>
      </c>
      <c r="M39" s="69">
        <f t="shared" si="6"/>
        <v>0</v>
      </c>
      <c r="N39" s="54"/>
      <c r="O39" s="62"/>
      <c r="P39" s="62"/>
      <c r="Q39" s="3"/>
      <c r="Z39" s="41">
        <v>23</v>
      </c>
      <c r="AA39" s="1">
        <f t="shared" si="7"/>
        <v>32.589999999999996</v>
      </c>
      <c r="AB39" s="2">
        <f t="shared" si="8"/>
        <v>1.1699999999999946</v>
      </c>
    </row>
    <row r="40" spans="2:28" x14ac:dyDescent="0.3">
      <c r="B40" s="3"/>
      <c r="C40" s="6">
        <v>25</v>
      </c>
      <c r="D40" s="76">
        <v>0</v>
      </c>
      <c r="E40" s="76">
        <v>0</v>
      </c>
      <c r="F40" s="63">
        <f t="shared" si="4"/>
        <v>0</v>
      </c>
      <c r="G40" s="64">
        <f t="shared" si="5"/>
        <v>0</v>
      </c>
      <c r="H40" s="62">
        <f t="shared" si="0"/>
        <v>0</v>
      </c>
      <c r="I40" s="65">
        <f t="shared" si="1"/>
        <v>0</v>
      </c>
      <c r="J40" s="66">
        <f t="shared" si="2"/>
        <v>0</v>
      </c>
      <c r="K40" s="67">
        <v>25</v>
      </c>
      <c r="L40" s="68">
        <f t="shared" si="3"/>
        <v>1.1599999999999966</v>
      </c>
      <c r="M40" s="69">
        <f t="shared" si="6"/>
        <v>0</v>
      </c>
      <c r="N40" s="54"/>
      <c r="O40" s="62"/>
      <c r="P40" s="62"/>
      <c r="Q40" s="3"/>
      <c r="Z40" s="41">
        <v>24</v>
      </c>
      <c r="AA40" s="1">
        <f t="shared" si="7"/>
        <v>33.76</v>
      </c>
      <c r="AB40" s="2">
        <f t="shared" si="8"/>
        <v>1.1700000000000017</v>
      </c>
    </row>
    <row r="41" spans="2:28" x14ac:dyDescent="0.3">
      <c r="B41" s="3"/>
      <c r="C41" s="6">
        <v>26</v>
      </c>
      <c r="D41" s="76">
        <v>0</v>
      </c>
      <c r="E41" s="76">
        <v>0</v>
      </c>
      <c r="F41" s="63">
        <f t="shared" si="4"/>
        <v>0</v>
      </c>
      <c r="G41" s="64">
        <f t="shared" si="5"/>
        <v>0</v>
      </c>
      <c r="H41" s="62">
        <f t="shared" si="0"/>
        <v>0</v>
      </c>
      <c r="I41" s="65">
        <f t="shared" si="1"/>
        <v>0</v>
      </c>
      <c r="J41" s="66">
        <f t="shared" si="2"/>
        <v>0</v>
      </c>
      <c r="K41" s="67">
        <v>26</v>
      </c>
      <c r="L41" s="68">
        <f t="shared" si="3"/>
        <v>1.1600000000000037</v>
      </c>
      <c r="M41" s="69">
        <f t="shared" si="6"/>
        <v>0</v>
      </c>
      <c r="N41" s="54"/>
      <c r="O41" s="62"/>
      <c r="P41" s="62"/>
      <c r="Q41" s="3"/>
      <c r="Z41" s="41">
        <v>25</v>
      </c>
      <c r="AA41" s="1">
        <f t="shared" si="7"/>
        <v>34.919999999999995</v>
      </c>
      <c r="AB41" s="2">
        <f t="shared" si="8"/>
        <v>1.1599999999999966</v>
      </c>
    </row>
    <row r="42" spans="2:28" x14ac:dyDescent="0.3">
      <c r="B42" s="3"/>
      <c r="C42" s="6">
        <v>27</v>
      </c>
      <c r="D42" s="76">
        <v>0</v>
      </c>
      <c r="E42" s="76">
        <v>0</v>
      </c>
      <c r="F42" s="63">
        <f t="shared" si="4"/>
        <v>0</v>
      </c>
      <c r="G42" s="64">
        <f t="shared" si="5"/>
        <v>0</v>
      </c>
      <c r="H42" s="62">
        <f t="shared" si="0"/>
        <v>0</v>
      </c>
      <c r="I42" s="65">
        <f t="shared" si="1"/>
        <v>0</v>
      </c>
      <c r="J42" s="66">
        <f t="shared" si="2"/>
        <v>0</v>
      </c>
      <c r="K42" s="67">
        <v>27</v>
      </c>
      <c r="L42" s="68">
        <f t="shared" si="3"/>
        <v>1.1599999999999966</v>
      </c>
      <c r="M42" s="69">
        <f t="shared" si="6"/>
        <v>0</v>
      </c>
      <c r="N42" s="54"/>
      <c r="O42" s="62"/>
      <c r="P42" s="62"/>
      <c r="Q42" s="3"/>
      <c r="Z42" s="41">
        <v>26</v>
      </c>
      <c r="AA42" s="1">
        <f t="shared" si="7"/>
        <v>36.08</v>
      </c>
      <c r="AB42" s="2">
        <f t="shared" si="8"/>
        <v>1.1600000000000037</v>
      </c>
    </row>
    <row r="43" spans="2:28" x14ac:dyDescent="0.3">
      <c r="B43" s="3"/>
      <c r="C43" s="6">
        <v>28</v>
      </c>
      <c r="D43" s="76">
        <v>0</v>
      </c>
      <c r="E43" s="76">
        <v>0</v>
      </c>
      <c r="F43" s="63">
        <f t="shared" si="4"/>
        <v>0</v>
      </c>
      <c r="G43" s="64">
        <f t="shared" si="5"/>
        <v>0</v>
      </c>
      <c r="H43" s="62">
        <f t="shared" si="0"/>
        <v>0</v>
      </c>
      <c r="I43" s="65">
        <f t="shared" si="1"/>
        <v>0</v>
      </c>
      <c r="J43" s="66">
        <f t="shared" si="2"/>
        <v>0</v>
      </c>
      <c r="K43" s="67">
        <v>28</v>
      </c>
      <c r="L43" s="68">
        <f t="shared" si="3"/>
        <v>1.1500000000000057</v>
      </c>
      <c r="M43" s="69">
        <f t="shared" si="6"/>
        <v>0</v>
      </c>
      <c r="N43" s="54"/>
      <c r="O43" s="62"/>
      <c r="P43" s="62"/>
      <c r="Q43" s="3"/>
      <c r="Z43" s="41">
        <v>27</v>
      </c>
      <c r="AA43" s="1">
        <f t="shared" si="7"/>
        <v>37.239999999999995</v>
      </c>
      <c r="AB43" s="2">
        <f t="shared" si="8"/>
        <v>1.1599999999999966</v>
      </c>
    </row>
    <row r="44" spans="2:28" x14ac:dyDescent="0.3">
      <c r="B44" s="3"/>
      <c r="C44" s="6">
        <v>29</v>
      </c>
      <c r="D44" s="76">
        <v>0</v>
      </c>
      <c r="E44" s="76">
        <v>0</v>
      </c>
      <c r="F44" s="63">
        <f t="shared" si="4"/>
        <v>0</v>
      </c>
      <c r="G44" s="64">
        <f t="shared" si="5"/>
        <v>0</v>
      </c>
      <c r="H44" s="62">
        <f t="shared" si="0"/>
        <v>0</v>
      </c>
      <c r="I44" s="65">
        <f t="shared" si="1"/>
        <v>0</v>
      </c>
      <c r="J44" s="66">
        <f t="shared" si="2"/>
        <v>0</v>
      </c>
      <c r="K44" s="67">
        <v>29</v>
      </c>
      <c r="L44" s="68">
        <f t="shared" si="3"/>
        <v>1.1599999999999966</v>
      </c>
      <c r="M44" s="69">
        <f t="shared" si="6"/>
        <v>0</v>
      </c>
      <c r="N44" s="54"/>
      <c r="O44" s="62"/>
      <c r="P44" s="62"/>
      <c r="Q44" s="3"/>
      <c r="Z44" s="41">
        <v>28</v>
      </c>
      <c r="AA44" s="1">
        <f t="shared" si="7"/>
        <v>38.39</v>
      </c>
      <c r="AB44" s="2">
        <f t="shared" si="8"/>
        <v>1.1500000000000057</v>
      </c>
    </row>
    <row r="45" spans="2:28" x14ac:dyDescent="0.3">
      <c r="B45" s="3"/>
      <c r="C45" s="6">
        <v>30</v>
      </c>
      <c r="D45" s="76">
        <v>0</v>
      </c>
      <c r="E45" s="76">
        <v>0</v>
      </c>
      <c r="F45" s="63">
        <f t="shared" si="4"/>
        <v>0</v>
      </c>
      <c r="G45" s="64">
        <f t="shared" si="5"/>
        <v>0</v>
      </c>
      <c r="H45" s="62">
        <f t="shared" si="0"/>
        <v>0</v>
      </c>
      <c r="I45" s="65">
        <f t="shared" si="1"/>
        <v>0</v>
      </c>
      <c r="J45" s="66">
        <f t="shared" si="2"/>
        <v>0</v>
      </c>
      <c r="K45" s="67">
        <v>30</v>
      </c>
      <c r="L45" s="68">
        <f t="shared" si="3"/>
        <v>1.1499999999999986</v>
      </c>
      <c r="M45" s="69">
        <f t="shared" si="6"/>
        <v>0</v>
      </c>
      <c r="N45" s="54"/>
      <c r="O45" s="62"/>
      <c r="P45" s="62"/>
      <c r="Q45" s="3"/>
      <c r="Z45" s="41">
        <v>29</v>
      </c>
      <c r="AA45" s="1">
        <f t="shared" si="7"/>
        <v>39.549999999999997</v>
      </c>
      <c r="AB45" s="2">
        <f t="shared" si="8"/>
        <v>1.1599999999999966</v>
      </c>
    </row>
    <row r="46" spans="2:28" x14ac:dyDescent="0.3">
      <c r="B46" s="3"/>
      <c r="C46" s="6">
        <v>31</v>
      </c>
      <c r="D46" s="76">
        <v>0</v>
      </c>
      <c r="E46" s="76">
        <v>0</v>
      </c>
      <c r="F46" s="63">
        <f t="shared" si="4"/>
        <v>0</v>
      </c>
      <c r="G46" s="64">
        <f t="shared" si="5"/>
        <v>0</v>
      </c>
      <c r="H46" s="62">
        <f t="shared" si="0"/>
        <v>0</v>
      </c>
      <c r="I46" s="65">
        <f t="shared" si="1"/>
        <v>0</v>
      </c>
      <c r="J46" s="66">
        <f t="shared" si="2"/>
        <v>0</v>
      </c>
      <c r="K46" s="67">
        <v>31</v>
      </c>
      <c r="L46" s="68">
        <f t="shared" si="3"/>
        <v>1.1400000000000006</v>
      </c>
      <c r="M46" s="69">
        <f t="shared" si="6"/>
        <v>0</v>
      </c>
      <c r="N46" s="54"/>
      <c r="O46" s="62"/>
      <c r="P46" s="62"/>
      <c r="Q46" s="3"/>
      <c r="Z46" s="41">
        <v>30</v>
      </c>
      <c r="AA46" s="1">
        <f t="shared" si="7"/>
        <v>40.699999999999996</v>
      </c>
      <c r="AB46" s="2">
        <f t="shared" si="8"/>
        <v>1.1499999999999986</v>
      </c>
    </row>
    <row r="47" spans="2:28" x14ac:dyDescent="0.3">
      <c r="B47" s="3"/>
      <c r="C47" s="6">
        <v>32</v>
      </c>
      <c r="D47" s="76">
        <v>0</v>
      </c>
      <c r="E47" s="76">
        <v>0</v>
      </c>
      <c r="F47" s="63">
        <f t="shared" si="4"/>
        <v>0</v>
      </c>
      <c r="G47" s="64">
        <f t="shared" si="5"/>
        <v>0</v>
      </c>
      <c r="H47" s="62">
        <f t="shared" si="0"/>
        <v>0</v>
      </c>
      <c r="I47" s="65">
        <f t="shared" si="1"/>
        <v>0</v>
      </c>
      <c r="J47" s="66">
        <f t="shared" si="2"/>
        <v>0</v>
      </c>
      <c r="K47" s="67">
        <v>32</v>
      </c>
      <c r="L47" s="68">
        <f t="shared" si="3"/>
        <v>1.1499999999999986</v>
      </c>
      <c r="M47" s="69">
        <f t="shared" si="6"/>
        <v>0</v>
      </c>
      <c r="N47" s="54"/>
      <c r="O47" s="62"/>
      <c r="P47" s="62"/>
      <c r="Q47" s="3"/>
      <c r="Z47" s="41">
        <v>31</v>
      </c>
      <c r="AA47" s="1">
        <f t="shared" si="7"/>
        <v>41.839999999999996</v>
      </c>
      <c r="AB47" s="2">
        <f t="shared" si="8"/>
        <v>1.1400000000000006</v>
      </c>
    </row>
    <row r="48" spans="2:28" x14ac:dyDescent="0.3">
      <c r="B48" s="3"/>
      <c r="C48" s="6">
        <v>33</v>
      </c>
      <c r="D48" s="76">
        <v>0</v>
      </c>
      <c r="E48" s="76">
        <v>0</v>
      </c>
      <c r="F48" s="63">
        <f t="shared" si="4"/>
        <v>0</v>
      </c>
      <c r="G48" s="64">
        <f t="shared" si="5"/>
        <v>0</v>
      </c>
      <c r="H48" s="62">
        <f t="shared" si="0"/>
        <v>0</v>
      </c>
      <c r="I48" s="65">
        <f t="shared" si="1"/>
        <v>0</v>
      </c>
      <c r="J48" s="66">
        <f t="shared" si="2"/>
        <v>0</v>
      </c>
      <c r="K48" s="67">
        <v>33</v>
      </c>
      <c r="L48" s="68">
        <f t="shared" si="3"/>
        <v>1.1400000000000006</v>
      </c>
      <c r="M48" s="69">
        <f t="shared" si="6"/>
        <v>0</v>
      </c>
      <c r="N48" s="54"/>
      <c r="O48" s="62"/>
      <c r="P48" s="62"/>
      <c r="Q48" s="3"/>
      <c r="Z48" s="41">
        <v>32</v>
      </c>
      <c r="AA48" s="1">
        <f t="shared" si="7"/>
        <v>42.989999999999995</v>
      </c>
      <c r="AB48" s="2">
        <f t="shared" si="8"/>
        <v>1.1499999999999986</v>
      </c>
    </row>
    <row r="49" spans="2:28" x14ac:dyDescent="0.3">
      <c r="B49" s="3"/>
      <c r="C49" s="6">
        <v>34</v>
      </c>
      <c r="D49" s="76">
        <v>0</v>
      </c>
      <c r="E49" s="76">
        <v>0</v>
      </c>
      <c r="F49" s="63">
        <f t="shared" si="4"/>
        <v>0</v>
      </c>
      <c r="G49" s="64">
        <f t="shared" si="5"/>
        <v>0</v>
      </c>
      <c r="H49" s="62">
        <f t="shared" si="0"/>
        <v>0</v>
      </c>
      <c r="I49" s="65">
        <f t="shared" si="1"/>
        <v>0</v>
      </c>
      <c r="J49" s="66">
        <f t="shared" si="2"/>
        <v>0</v>
      </c>
      <c r="K49" s="67">
        <v>34</v>
      </c>
      <c r="L49" s="68">
        <f t="shared" si="3"/>
        <v>1.1400000000000006</v>
      </c>
      <c r="M49" s="69">
        <f t="shared" si="6"/>
        <v>0</v>
      </c>
      <c r="N49" s="54"/>
      <c r="O49" s="62"/>
      <c r="P49" s="62"/>
      <c r="Q49" s="3"/>
      <c r="Z49" s="41">
        <v>33</v>
      </c>
      <c r="AA49" s="1">
        <f t="shared" si="7"/>
        <v>44.129999999999995</v>
      </c>
      <c r="AB49" s="2">
        <f t="shared" si="8"/>
        <v>1.1400000000000006</v>
      </c>
    </row>
    <row r="50" spans="2:28" x14ac:dyDescent="0.3">
      <c r="B50" s="3"/>
      <c r="C50" s="6">
        <v>35</v>
      </c>
      <c r="D50" s="76">
        <v>0</v>
      </c>
      <c r="E50" s="76">
        <v>0</v>
      </c>
      <c r="F50" s="63">
        <f t="shared" si="4"/>
        <v>0</v>
      </c>
      <c r="G50" s="64">
        <f t="shared" si="5"/>
        <v>0</v>
      </c>
      <c r="H50" s="62">
        <f t="shared" si="0"/>
        <v>0</v>
      </c>
      <c r="I50" s="65">
        <f t="shared" si="1"/>
        <v>0</v>
      </c>
      <c r="J50" s="66">
        <f t="shared" si="2"/>
        <v>0</v>
      </c>
      <c r="K50" s="67">
        <v>35</v>
      </c>
      <c r="L50" s="68">
        <f t="shared" si="3"/>
        <v>1.1400000000000006</v>
      </c>
      <c r="M50" s="69">
        <f t="shared" si="6"/>
        <v>0</v>
      </c>
      <c r="N50" s="54"/>
      <c r="O50" s="62"/>
      <c r="P50" s="62"/>
      <c r="Q50" s="3"/>
      <c r="Z50" s="41">
        <v>34</v>
      </c>
      <c r="AA50" s="1">
        <f t="shared" si="7"/>
        <v>45.269999999999996</v>
      </c>
      <c r="AB50" s="2">
        <f t="shared" si="8"/>
        <v>1.1400000000000006</v>
      </c>
    </row>
    <row r="51" spans="2:28" x14ac:dyDescent="0.3">
      <c r="B51" s="3"/>
      <c r="C51" s="6">
        <v>36</v>
      </c>
      <c r="D51" s="76">
        <v>0</v>
      </c>
      <c r="E51" s="76">
        <v>0</v>
      </c>
      <c r="F51" s="63">
        <f t="shared" si="4"/>
        <v>0</v>
      </c>
      <c r="G51" s="64">
        <f t="shared" si="5"/>
        <v>0</v>
      </c>
      <c r="H51" s="62">
        <f t="shared" si="0"/>
        <v>0</v>
      </c>
      <c r="I51" s="65">
        <f t="shared" si="1"/>
        <v>0</v>
      </c>
      <c r="J51" s="66">
        <f t="shared" si="2"/>
        <v>0</v>
      </c>
      <c r="K51" s="67">
        <v>36</v>
      </c>
      <c r="L51" s="68">
        <f t="shared" si="3"/>
        <v>1.1400000000000006</v>
      </c>
      <c r="M51" s="69">
        <f t="shared" si="6"/>
        <v>0</v>
      </c>
      <c r="N51" s="54"/>
      <c r="O51" s="62"/>
      <c r="P51" s="62"/>
      <c r="Q51" s="3"/>
      <c r="Z51" s="41">
        <v>35</v>
      </c>
      <c r="AA51" s="1">
        <f t="shared" si="7"/>
        <v>46.41</v>
      </c>
      <c r="AB51" s="2">
        <f t="shared" si="8"/>
        <v>1.1400000000000006</v>
      </c>
    </row>
    <row r="52" spans="2:28" x14ac:dyDescent="0.3">
      <c r="B52" s="3"/>
      <c r="C52" s="6">
        <v>37</v>
      </c>
      <c r="D52" s="76">
        <v>0</v>
      </c>
      <c r="E52" s="76">
        <v>0</v>
      </c>
      <c r="F52" s="63">
        <f t="shared" si="4"/>
        <v>0</v>
      </c>
      <c r="G52" s="64">
        <f t="shared" si="5"/>
        <v>0</v>
      </c>
      <c r="H52" s="62">
        <f t="shared" si="0"/>
        <v>0</v>
      </c>
      <c r="I52" s="65">
        <f t="shared" si="1"/>
        <v>0</v>
      </c>
      <c r="J52" s="66">
        <f t="shared" si="2"/>
        <v>0</v>
      </c>
      <c r="K52" s="67">
        <v>37</v>
      </c>
      <c r="L52" s="68">
        <f t="shared" si="3"/>
        <v>1.1300000000000026</v>
      </c>
      <c r="M52" s="69">
        <f t="shared" si="6"/>
        <v>0</v>
      </c>
      <c r="N52" s="54"/>
      <c r="O52" s="62"/>
      <c r="P52" s="62"/>
      <c r="Q52" s="3"/>
      <c r="Z52" s="41">
        <v>36</v>
      </c>
      <c r="AA52" s="1">
        <f>ROUNDUP(_xlfn.GAMMA.INV((1-$M$10),(1+Z52),1),2)</f>
        <v>47.55</v>
      </c>
      <c r="AB52" s="2">
        <f>AA52-AA51</f>
        <v>1.1400000000000006</v>
      </c>
    </row>
    <row r="53" spans="2:28" x14ac:dyDescent="0.3">
      <c r="B53" s="3"/>
      <c r="C53" s="6">
        <v>38</v>
      </c>
      <c r="D53" s="76">
        <v>0</v>
      </c>
      <c r="E53" s="76">
        <v>0</v>
      </c>
      <c r="F53" s="63">
        <f t="shared" si="4"/>
        <v>0</v>
      </c>
      <c r="G53" s="64">
        <f t="shared" si="5"/>
        <v>0</v>
      </c>
      <c r="H53" s="62">
        <f t="shared" si="0"/>
        <v>0</v>
      </c>
      <c r="I53" s="65">
        <f t="shared" si="1"/>
        <v>0</v>
      </c>
      <c r="J53" s="66">
        <f t="shared" si="2"/>
        <v>0</v>
      </c>
      <c r="K53" s="67">
        <v>38</v>
      </c>
      <c r="L53" s="68">
        <f t="shared" si="3"/>
        <v>1.1299999999999955</v>
      </c>
      <c r="M53" s="69">
        <f t="shared" si="6"/>
        <v>0</v>
      </c>
      <c r="N53" s="54"/>
      <c r="O53" s="62"/>
      <c r="P53" s="62"/>
      <c r="Q53" s="3"/>
      <c r="Z53" s="41">
        <v>37</v>
      </c>
      <c r="AA53" s="1">
        <f t="shared" si="7"/>
        <v>48.68</v>
      </c>
      <c r="AB53" s="2">
        <f>AA53-AA52</f>
        <v>1.1300000000000026</v>
      </c>
    </row>
    <row r="54" spans="2:28" x14ac:dyDescent="0.3">
      <c r="B54" s="3"/>
      <c r="C54" s="6">
        <v>39</v>
      </c>
      <c r="D54" s="76">
        <v>0</v>
      </c>
      <c r="E54" s="76">
        <v>0</v>
      </c>
      <c r="F54" s="63">
        <f t="shared" si="4"/>
        <v>0</v>
      </c>
      <c r="G54" s="64">
        <f t="shared" si="5"/>
        <v>0</v>
      </c>
      <c r="H54" s="62">
        <f t="shared" si="0"/>
        <v>0</v>
      </c>
      <c r="I54" s="65">
        <f t="shared" si="1"/>
        <v>0</v>
      </c>
      <c r="J54" s="66">
        <f t="shared" si="2"/>
        <v>0</v>
      </c>
      <c r="K54" s="67">
        <v>39</v>
      </c>
      <c r="L54" s="68">
        <f t="shared" si="3"/>
        <v>1.1300000000000026</v>
      </c>
      <c r="M54" s="69">
        <f t="shared" si="6"/>
        <v>0</v>
      </c>
      <c r="N54" s="54"/>
      <c r="O54" s="62"/>
      <c r="P54" s="62"/>
      <c r="Q54" s="3"/>
      <c r="Z54" s="41">
        <v>38</v>
      </c>
      <c r="AA54" s="1">
        <f t="shared" si="7"/>
        <v>49.809999999999995</v>
      </c>
      <c r="AB54" s="2">
        <f t="shared" ref="AB54" si="9">AA54-AA53</f>
        <v>1.1299999999999955</v>
      </c>
    </row>
    <row r="55" spans="2:28" x14ac:dyDescent="0.3">
      <c r="B55" s="3"/>
      <c r="C55" s="6">
        <v>40</v>
      </c>
      <c r="D55" s="76">
        <v>0</v>
      </c>
      <c r="E55" s="76">
        <v>0</v>
      </c>
      <c r="F55" s="63">
        <f t="shared" si="4"/>
        <v>0</v>
      </c>
      <c r="G55" s="64">
        <f t="shared" si="5"/>
        <v>0</v>
      </c>
      <c r="H55" s="62">
        <f t="shared" si="0"/>
        <v>0</v>
      </c>
      <c r="I55" s="65">
        <f t="shared" si="1"/>
        <v>0</v>
      </c>
      <c r="J55" s="66">
        <f t="shared" si="2"/>
        <v>0</v>
      </c>
      <c r="K55" s="67">
        <v>40</v>
      </c>
      <c r="L55" s="68">
        <f t="shared" si="3"/>
        <v>1.1300000000000026</v>
      </c>
      <c r="M55" s="69">
        <f t="shared" si="6"/>
        <v>0</v>
      </c>
      <c r="N55" s="54"/>
      <c r="O55" s="62"/>
      <c r="P55" s="62"/>
      <c r="Q55" s="3"/>
      <c r="Z55" s="41">
        <v>39</v>
      </c>
      <c r="AA55" s="1">
        <f t="shared" si="7"/>
        <v>50.94</v>
      </c>
      <c r="AB55" s="2">
        <f>AA55-AA54</f>
        <v>1.1300000000000026</v>
      </c>
    </row>
    <row r="56" spans="2:28" x14ac:dyDescent="0.3">
      <c r="B56" s="3"/>
      <c r="C56" s="6"/>
      <c r="D56" s="17"/>
      <c r="E56" s="17"/>
      <c r="F56" s="63">
        <f>SUM(F16:F55)</f>
        <v>-1426</v>
      </c>
      <c r="G56" s="71"/>
      <c r="H56" s="62">
        <f>SUM(H16:H55)</f>
        <v>13000</v>
      </c>
      <c r="I56" s="62">
        <f>SUM(I16:I55)</f>
        <v>12000</v>
      </c>
      <c r="J56" s="72">
        <f>SUM(J16:J55)</f>
        <v>12000</v>
      </c>
      <c r="K56" s="62"/>
      <c r="L56" s="62"/>
      <c r="M56" s="69">
        <f>SUM(M16:M55)</f>
        <v>19252.5</v>
      </c>
      <c r="N56" s="74">
        <f>SUM(N15:N55)</f>
        <v>15000</v>
      </c>
      <c r="O56" s="62"/>
      <c r="P56" s="62"/>
      <c r="Q56" s="3"/>
      <c r="Z56" s="41">
        <v>40</v>
      </c>
      <c r="AA56" s="1">
        <f t="shared" si="7"/>
        <v>52.07</v>
      </c>
      <c r="AB56" s="2">
        <f t="shared" ref="AB56:AB96" si="10">AA56-AA55</f>
        <v>1.1300000000000026</v>
      </c>
    </row>
    <row r="57" spans="2:28" ht="16.2" thickBot="1" x14ac:dyDescent="0.35">
      <c r="B57" s="3"/>
      <c r="C57" s="6"/>
      <c r="D57" s="17"/>
      <c r="E57" s="17"/>
      <c r="F57" s="63"/>
      <c r="G57" s="71"/>
      <c r="H57" s="62"/>
      <c r="I57" s="62"/>
      <c r="J57" s="55"/>
      <c r="K57" s="62"/>
      <c r="L57" s="62"/>
      <c r="M57" s="73"/>
      <c r="N57" s="74"/>
      <c r="O57" s="62"/>
      <c r="P57" s="62"/>
      <c r="Q57" s="3"/>
      <c r="Z57" s="41">
        <v>41</v>
      </c>
      <c r="AA57" s="1">
        <f>ROUNDUP(_xlfn.GAMMA.INV((1-$M$10),(1+Z57),1),2)</f>
        <v>53.199999999999996</v>
      </c>
      <c r="AB57" s="2">
        <f t="shared" si="10"/>
        <v>1.1299999999999955</v>
      </c>
    </row>
    <row r="58" spans="2:28" ht="16.2" thickBot="1" x14ac:dyDescent="0.35">
      <c r="B58" s="3"/>
      <c r="C58" s="6"/>
      <c r="D58" s="17"/>
      <c r="E58" s="17"/>
      <c r="F58" s="63"/>
      <c r="G58" s="71"/>
      <c r="H58" s="62"/>
      <c r="I58" s="62"/>
      <c r="J58" s="55"/>
      <c r="K58" s="62"/>
      <c r="L58" s="62"/>
      <c r="M58" s="160" t="s">
        <v>53</v>
      </c>
      <c r="N58" s="161"/>
      <c r="O58" s="75">
        <f>M56+N56+ (H56-I56)</f>
        <v>35252.5</v>
      </c>
      <c r="P58" s="62"/>
      <c r="Q58" s="3"/>
      <c r="Z58" s="41">
        <v>42</v>
      </c>
      <c r="AA58" s="1">
        <f t="shared" si="7"/>
        <v>54.33</v>
      </c>
      <c r="AB58" s="2">
        <f t="shared" si="10"/>
        <v>1.1300000000000026</v>
      </c>
    </row>
    <row r="59" spans="2:28" x14ac:dyDescent="0.3">
      <c r="B59" s="3"/>
      <c r="C59" s="6"/>
      <c r="D59" s="17"/>
      <c r="E59" s="17"/>
      <c r="F59" s="19"/>
      <c r="G59" s="24"/>
      <c r="H59" s="15"/>
      <c r="I59" s="15"/>
      <c r="J59" s="18"/>
      <c r="K59" s="15"/>
      <c r="L59" s="15"/>
      <c r="M59" s="48"/>
      <c r="N59" s="48"/>
      <c r="O59" s="49"/>
      <c r="P59" s="15"/>
      <c r="Q59" s="3"/>
      <c r="Z59" s="41">
        <v>43</v>
      </c>
      <c r="AA59" s="1">
        <f t="shared" si="7"/>
        <v>55.449999999999996</v>
      </c>
      <c r="AB59" s="2">
        <f t="shared" si="10"/>
        <v>1.1199999999999974</v>
      </c>
    </row>
    <row r="60" spans="2:28" x14ac:dyDescent="0.3">
      <c r="B60" s="3"/>
      <c r="C60" s="3"/>
      <c r="D60" s="4"/>
      <c r="E60" s="4"/>
      <c r="F60" s="3"/>
      <c r="G60" s="3"/>
      <c r="H60" s="3"/>
      <c r="I60" s="3"/>
      <c r="J60" s="6"/>
      <c r="K60" s="3"/>
      <c r="L60" s="3"/>
      <c r="M60" s="3"/>
      <c r="N60" s="3"/>
      <c r="O60" s="3"/>
      <c r="P60" s="3"/>
      <c r="Q60" s="3"/>
      <c r="Z60" s="41">
        <v>44</v>
      </c>
      <c r="AA60" s="1">
        <f t="shared" si="7"/>
        <v>56.58</v>
      </c>
      <c r="AB60" s="2">
        <f t="shared" si="10"/>
        <v>1.1300000000000026</v>
      </c>
    </row>
    <row r="61" spans="2:28" x14ac:dyDescent="0.3">
      <c r="B61" s="3"/>
      <c r="C61" s="3"/>
      <c r="D61" s="162" t="s">
        <v>18</v>
      </c>
      <c r="E61" s="162"/>
      <c r="F61" s="163" t="s">
        <v>20</v>
      </c>
      <c r="G61" s="14"/>
      <c r="H61" s="3"/>
      <c r="I61" s="3"/>
      <c r="J61" s="6"/>
      <c r="K61" s="3"/>
      <c r="L61" s="3"/>
      <c r="M61" s="3"/>
      <c r="N61" s="3"/>
      <c r="O61" s="3"/>
      <c r="P61" s="3"/>
      <c r="Q61" s="3"/>
      <c r="Z61" s="41">
        <v>45</v>
      </c>
      <c r="AA61" s="1">
        <f t="shared" si="7"/>
        <v>57.699999999999996</v>
      </c>
      <c r="AB61" s="2">
        <f t="shared" si="10"/>
        <v>1.1199999999999974</v>
      </c>
    </row>
    <row r="62" spans="2:28" x14ac:dyDescent="0.3">
      <c r="B62" s="3"/>
      <c r="C62" s="3"/>
      <c r="D62" s="162" t="s">
        <v>21</v>
      </c>
      <c r="E62" s="162"/>
      <c r="F62" s="163" t="s">
        <v>24</v>
      </c>
      <c r="G62" s="14"/>
      <c r="H62" s="3"/>
      <c r="I62" s="3"/>
      <c r="J62" s="6"/>
      <c r="K62" s="3"/>
      <c r="L62" s="3"/>
      <c r="M62" s="3"/>
      <c r="N62" s="3"/>
      <c r="O62" s="3"/>
      <c r="P62" s="3"/>
      <c r="Q62" s="3"/>
      <c r="Z62" s="41">
        <v>46</v>
      </c>
      <c r="AA62" s="1">
        <f t="shared" si="7"/>
        <v>58.82</v>
      </c>
      <c r="AB62" s="2">
        <f t="shared" si="10"/>
        <v>1.1200000000000045</v>
      </c>
    </row>
    <row r="63" spans="2:28" x14ac:dyDescent="0.3">
      <c r="B63" s="3"/>
      <c r="C63" s="3"/>
      <c r="D63" s="3"/>
      <c r="E63" s="3"/>
      <c r="F63" s="3"/>
      <c r="G63" s="3"/>
      <c r="H63" s="3"/>
      <c r="I63" s="3"/>
      <c r="J63" s="6"/>
      <c r="K63" s="3"/>
      <c r="L63" s="3"/>
      <c r="M63" s="3"/>
      <c r="N63" s="3"/>
      <c r="O63" s="3"/>
      <c r="P63" s="3"/>
      <c r="Q63" s="3"/>
      <c r="Z63" s="41">
        <v>47</v>
      </c>
      <c r="AA63" s="1">
        <f t="shared" si="7"/>
        <v>59.94</v>
      </c>
      <c r="AB63" s="2">
        <f t="shared" si="10"/>
        <v>1.1199999999999974</v>
      </c>
    </row>
    <row r="64" spans="2:28" x14ac:dyDescent="0.3">
      <c r="Z64" s="41">
        <v>48</v>
      </c>
      <c r="AA64" s="1">
        <f t="shared" si="7"/>
        <v>61.059999999999995</v>
      </c>
      <c r="AB64" s="2">
        <f t="shared" si="10"/>
        <v>1.1199999999999974</v>
      </c>
    </row>
    <row r="65" spans="26:28" x14ac:dyDescent="0.3">
      <c r="Z65" s="41">
        <v>49</v>
      </c>
      <c r="AA65" s="1">
        <f t="shared" si="7"/>
        <v>62.18</v>
      </c>
      <c r="AB65" s="2">
        <f t="shared" si="10"/>
        <v>1.1200000000000045</v>
      </c>
    </row>
    <row r="66" spans="26:28" x14ac:dyDescent="0.3">
      <c r="Z66" s="41">
        <v>50</v>
      </c>
      <c r="AA66" s="1">
        <f t="shared" si="7"/>
        <v>63.29</v>
      </c>
      <c r="AB66" s="2">
        <f t="shared" si="10"/>
        <v>1.1099999999999994</v>
      </c>
    </row>
    <row r="67" spans="26:28" x14ac:dyDescent="0.3">
      <c r="Z67" s="41">
        <v>51</v>
      </c>
      <c r="AA67" s="1">
        <f t="shared" si="7"/>
        <v>64.410000000000011</v>
      </c>
      <c r="AB67" s="2">
        <f t="shared" si="10"/>
        <v>1.1200000000000117</v>
      </c>
    </row>
    <row r="68" spans="26:28" x14ac:dyDescent="0.3">
      <c r="Z68" s="41">
        <v>52</v>
      </c>
      <c r="AA68" s="1">
        <f t="shared" si="7"/>
        <v>65.52000000000001</v>
      </c>
      <c r="AB68" s="2">
        <f t="shared" si="10"/>
        <v>1.1099999999999994</v>
      </c>
    </row>
    <row r="69" spans="26:28" x14ac:dyDescent="0.3">
      <c r="Z69" s="41">
        <v>53</v>
      </c>
      <c r="AA69" s="1">
        <f t="shared" si="7"/>
        <v>66.63000000000001</v>
      </c>
      <c r="AB69" s="2">
        <f t="shared" si="10"/>
        <v>1.1099999999999994</v>
      </c>
    </row>
    <row r="70" spans="26:28" x14ac:dyDescent="0.3">
      <c r="Z70" s="41">
        <v>54</v>
      </c>
      <c r="AA70" s="1">
        <f t="shared" si="7"/>
        <v>67.75</v>
      </c>
      <c r="AB70" s="2">
        <f t="shared" si="10"/>
        <v>1.1199999999999903</v>
      </c>
    </row>
    <row r="71" spans="26:28" x14ac:dyDescent="0.3">
      <c r="Z71" s="41">
        <v>55</v>
      </c>
      <c r="AA71" s="1">
        <f t="shared" si="7"/>
        <v>68.86</v>
      </c>
      <c r="AB71" s="2">
        <f t="shared" si="10"/>
        <v>1.1099999999999994</v>
      </c>
    </row>
    <row r="72" spans="26:28" x14ac:dyDescent="0.3">
      <c r="Z72" s="41">
        <v>56</v>
      </c>
      <c r="AA72" s="1">
        <f t="shared" si="7"/>
        <v>69.97</v>
      </c>
      <c r="AB72" s="2">
        <f t="shared" si="10"/>
        <v>1.1099999999999994</v>
      </c>
    </row>
    <row r="73" spans="26:28" x14ac:dyDescent="0.3">
      <c r="Z73" s="41">
        <v>57</v>
      </c>
      <c r="AA73" s="1">
        <f t="shared" si="7"/>
        <v>71.070000000000007</v>
      </c>
      <c r="AB73" s="2">
        <f t="shared" si="10"/>
        <v>1.1000000000000085</v>
      </c>
    </row>
    <row r="74" spans="26:28" x14ac:dyDescent="0.3">
      <c r="Z74" s="41">
        <v>58</v>
      </c>
      <c r="AA74" s="1">
        <f t="shared" si="7"/>
        <v>72.180000000000007</v>
      </c>
      <c r="AB74" s="2">
        <f t="shared" si="10"/>
        <v>1.1099999999999994</v>
      </c>
    </row>
    <row r="75" spans="26:28" x14ac:dyDescent="0.3">
      <c r="Z75" s="41">
        <v>59</v>
      </c>
      <c r="AA75" s="1">
        <f t="shared" si="7"/>
        <v>73.290000000000006</v>
      </c>
      <c r="AB75" s="2">
        <f t="shared" si="10"/>
        <v>1.1099999999999994</v>
      </c>
    </row>
    <row r="76" spans="26:28" x14ac:dyDescent="0.3">
      <c r="Z76" s="41">
        <v>60</v>
      </c>
      <c r="AA76" s="1">
        <f t="shared" si="7"/>
        <v>74.39</v>
      </c>
      <c r="AB76" s="2">
        <f t="shared" si="10"/>
        <v>1.0999999999999943</v>
      </c>
    </row>
    <row r="77" spans="26:28" x14ac:dyDescent="0.3">
      <c r="Z77" s="41">
        <v>61</v>
      </c>
      <c r="AA77" s="1">
        <f t="shared" si="7"/>
        <v>75.5</v>
      </c>
      <c r="AB77" s="2">
        <f t="shared" si="10"/>
        <v>1.1099999999999994</v>
      </c>
    </row>
    <row r="78" spans="26:28" x14ac:dyDescent="0.3">
      <c r="Z78" s="41">
        <v>62</v>
      </c>
      <c r="AA78" s="1">
        <f t="shared" si="7"/>
        <v>76.600000000000009</v>
      </c>
      <c r="AB78" s="2">
        <f t="shared" si="10"/>
        <v>1.1000000000000085</v>
      </c>
    </row>
    <row r="79" spans="26:28" x14ac:dyDescent="0.3">
      <c r="Z79" s="41">
        <v>63</v>
      </c>
      <c r="AA79" s="1">
        <f t="shared" si="7"/>
        <v>77.710000000000008</v>
      </c>
      <c r="AB79" s="2">
        <f t="shared" si="10"/>
        <v>1.1099999999999994</v>
      </c>
    </row>
    <row r="80" spans="26:28" x14ac:dyDescent="0.3">
      <c r="Z80" s="41">
        <v>64</v>
      </c>
      <c r="AA80" s="1">
        <f t="shared" si="7"/>
        <v>78.81</v>
      </c>
      <c r="AB80" s="2">
        <f t="shared" si="10"/>
        <v>1.0999999999999943</v>
      </c>
    </row>
    <row r="81" spans="26:28" x14ac:dyDescent="0.3">
      <c r="Z81" s="41">
        <v>65</v>
      </c>
      <c r="AA81" s="1">
        <f t="shared" si="7"/>
        <v>79.910000000000011</v>
      </c>
      <c r="AB81" s="2">
        <f t="shared" si="10"/>
        <v>1.1000000000000085</v>
      </c>
    </row>
    <row r="82" spans="26:28" x14ac:dyDescent="0.3">
      <c r="Z82" s="41">
        <v>66</v>
      </c>
      <c r="AA82" s="1">
        <f t="shared" ref="AA82:AA96" si="11">ROUNDUP(_xlfn.GAMMA.INV((1-$M$10),(1+Z82),1),2)</f>
        <v>81.010000000000005</v>
      </c>
      <c r="AB82" s="2">
        <f t="shared" si="10"/>
        <v>1.0999999999999943</v>
      </c>
    </row>
    <row r="83" spans="26:28" x14ac:dyDescent="0.3">
      <c r="Z83" s="41">
        <v>67</v>
      </c>
      <c r="AA83" s="1">
        <f t="shared" si="11"/>
        <v>82.11</v>
      </c>
      <c r="AB83" s="2">
        <f t="shared" si="10"/>
        <v>1.0999999999999943</v>
      </c>
    </row>
    <row r="84" spans="26:28" x14ac:dyDescent="0.3">
      <c r="Z84" s="41">
        <v>68</v>
      </c>
      <c r="AA84" s="1">
        <f t="shared" si="11"/>
        <v>83.210000000000008</v>
      </c>
      <c r="AB84" s="2">
        <f t="shared" si="10"/>
        <v>1.1000000000000085</v>
      </c>
    </row>
    <row r="85" spans="26:28" x14ac:dyDescent="0.3">
      <c r="Z85" s="41">
        <v>69</v>
      </c>
      <c r="AA85" s="1">
        <f t="shared" si="11"/>
        <v>84.31</v>
      </c>
      <c r="AB85" s="2">
        <f t="shared" si="10"/>
        <v>1.0999999999999943</v>
      </c>
    </row>
    <row r="86" spans="26:28" x14ac:dyDescent="0.3">
      <c r="Z86" s="41">
        <v>70</v>
      </c>
      <c r="AA86" s="1">
        <f t="shared" si="11"/>
        <v>85.410000000000011</v>
      </c>
      <c r="AB86" s="2">
        <f t="shared" si="10"/>
        <v>1.1000000000000085</v>
      </c>
    </row>
    <row r="87" spans="26:28" x14ac:dyDescent="0.3">
      <c r="Z87" s="41">
        <v>71</v>
      </c>
      <c r="AA87" s="1">
        <f t="shared" si="11"/>
        <v>86.51</v>
      </c>
      <c r="AB87" s="2">
        <f t="shared" si="10"/>
        <v>1.0999999999999943</v>
      </c>
    </row>
    <row r="88" spans="26:28" x14ac:dyDescent="0.3">
      <c r="Z88" s="41">
        <v>72</v>
      </c>
      <c r="AA88" s="1">
        <f t="shared" si="11"/>
        <v>87.600000000000009</v>
      </c>
      <c r="AB88" s="2">
        <f t="shared" si="10"/>
        <v>1.0900000000000034</v>
      </c>
    </row>
    <row r="89" spans="26:28" x14ac:dyDescent="0.3">
      <c r="Z89" s="41">
        <v>73</v>
      </c>
      <c r="AA89" s="1">
        <f t="shared" si="11"/>
        <v>88.7</v>
      </c>
      <c r="AB89" s="2">
        <f t="shared" si="10"/>
        <v>1.0999999999999943</v>
      </c>
    </row>
    <row r="90" spans="26:28" x14ac:dyDescent="0.3">
      <c r="Z90" s="41">
        <v>74</v>
      </c>
      <c r="AA90" s="1">
        <f t="shared" si="11"/>
        <v>89.800000000000011</v>
      </c>
      <c r="AB90" s="2">
        <f t="shared" si="10"/>
        <v>1.1000000000000085</v>
      </c>
    </row>
    <row r="91" spans="26:28" x14ac:dyDescent="0.3">
      <c r="Z91" s="41">
        <v>75</v>
      </c>
      <c r="AA91" s="1">
        <f t="shared" si="11"/>
        <v>90.89</v>
      </c>
      <c r="AB91" s="2">
        <f t="shared" si="10"/>
        <v>1.0899999999999892</v>
      </c>
    </row>
    <row r="92" spans="26:28" x14ac:dyDescent="0.3">
      <c r="Z92" s="41">
        <v>76</v>
      </c>
      <c r="AA92" s="1">
        <f t="shared" si="11"/>
        <v>91.98</v>
      </c>
      <c r="AB92" s="2">
        <f t="shared" si="10"/>
        <v>1.0900000000000034</v>
      </c>
    </row>
    <row r="93" spans="26:28" x14ac:dyDescent="0.3">
      <c r="Z93" s="41">
        <v>77</v>
      </c>
      <c r="AA93" s="1">
        <f t="shared" si="11"/>
        <v>93.08</v>
      </c>
      <c r="AB93" s="2">
        <f t="shared" si="10"/>
        <v>1.0999999999999943</v>
      </c>
    </row>
    <row r="94" spans="26:28" x14ac:dyDescent="0.3">
      <c r="Z94" s="41">
        <v>78</v>
      </c>
      <c r="AA94" s="1">
        <f t="shared" si="11"/>
        <v>94.17</v>
      </c>
      <c r="AB94" s="2">
        <f t="shared" si="10"/>
        <v>1.0900000000000034</v>
      </c>
    </row>
    <row r="95" spans="26:28" x14ac:dyDescent="0.3">
      <c r="Z95" s="41">
        <v>79</v>
      </c>
      <c r="AA95" s="1">
        <f t="shared" si="11"/>
        <v>95.26</v>
      </c>
      <c r="AB95" s="2">
        <f t="shared" si="10"/>
        <v>1.0900000000000034</v>
      </c>
    </row>
    <row r="96" spans="26:28" x14ac:dyDescent="0.3">
      <c r="Z96" s="41">
        <v>80</v>
      </c>
      <c r="AA96" s="1">
        <f t="shared" si="11"/>
        <v>96.36</v>
      </c>
      <c r="AB96" s="2">
        <f t="shared" si="10"/>
        <v>1.0999999999999943</v>
      </c>
    </row>
  </sheetData>
  <sheetProtection algorithmName="SHA-512" hashValue="6iXlRTNzPRAeYxYtqPQnKvnbsxyH0w5Yr2ldPD/vxwRprs7hWpT53JnAICQpFgMVOrKg0WaCbA5PSCJawCpREg==" saltValue="67KSFAEVJODKdETAaFl4WQ==" spinCount="100000" sheet="1" objects="1" scenarios="1"/>
  <mergeCells count="25">
    <mergeCell ref="O20:P20"/>
    <mergeCell ref="O21:P21"/>
    <mergeCell ref="M58:N58"/>
    <mergeCell ref="D61:E61"/>
    <mergeCell ref="D62:E62"/>
    <mergeCell ref="S4:U11"/>
    <mergeCell ref="S2:U3"/>
    <mergeCell ref="C13:P13"/>
    <mergeCell ref="O14:P14"/>
    <mergeCell ref="O16:P16"/>
    <mergeCell ref="D4:F4"/>
    <mergeCell ref="D6:E6"/>
    <mergeCell ref="D8:D9"/>
    <mergeCell ref="E8:E9"/>
    <mergeCell ref="F8:F9"/>
    <mergeCell ref="H8:H9"/>
    <mergeCell ref="O17:P17"/>
    <mergeCell ref="O18:P18"/>
    <mergeCell ref="O19:P19"/>
    <mergeCell ref="K8:L8"/>
    <mergeCell ref="M8:M9"/>
    <mergeCell ref="N8:N9"/>
    <mergeCell ref="O8:P9"/>
    <mergeCell ref="O10:P10"/>
    <mergeCell ref="M12:N12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4"/>
  <dimension ref="A1:AP80"/>
  <sheetViews>
    <sheetView zoomScaleNormal="100" workbookViewId="0">
      <pane ySplit="13" topLeftCell="A14" activePane="bottomLeft" state="frozen"/>
      <selection activeCell="O12" sqref="O12"/>
      <selection pane="bottomLeft" activeCell="O13" sqref="O13"/>
    </sheetView>
  </sheetViews>
  <sheetFormatPr defaultColWidth="0" defaultRowHeight="15.6" x14ac:dyDescent="0.3"/>
  <cols>
    <col min="1" max="1" width="4.5546875" style="10" customWidth="1"/>
    <col min="2" max="2" width="3.6640625" style="10" customWidth="1"/>
    <col min="3" max="3" width="10.6640625" style="10" customWidth="1"/>
    <col min="4" max="4" width="27.109375" style="10" customWidth="1"/>
    <col min="5" max="5" width="35.6640625" style="10" customWidth="1"/>
    <col min="6" max="6" width="23.6640625" style="10" customWidth="1"/>
    <col min="7" max="7" width="8.6640625" style="10" bestFit="1" customWidth="1"/>
    <col min="8" max="8" width="12.6640625" style="10" customWidth="1"/>
    <col min="9" max="9" width="7.44140625" style="10" customWidth="1"/>
    <col min="10" max="10" width="5.33203125" style="10" customWidth="1"/>
    <col min="11" max="11" width="9.109375" style="10" customWidth="1"/>
    <col min="12" max="12" width="5" style="10" customWidth="1"/>
    <col min="13" max="15" width="9.109375" style="10" customWidth="1"/>
    <col min="16" max="16" width="9.5546875" style="10" customWidth="1"/>
    <col min="17" max="17" width="13.88671875" style="10" customWidth="1"/>
    <col min="18" max="18" width="5" style="10" customWidth="1"/>
    <col min="19" max="19" width="9.109375" style="10" customWidth="1"/>
    <col min="20" max="20" width="24.109375" style="16" hidden="1" customWidth="1"/>
    <col min="21" max="21" width="20" style="16" hidden="1" customWidth="1"/>
    <col min="22" max="22" width="20.44140625" style="16" hidden="1" customWidth="1"/>
    <col min="23" max="23" width="19.109375" style="16" hidden="1" customWidth="1"/>
    <col min="24" max="31" width="9.109375" style="16" hidden="1" customWidth="1"/>
    <col min="32" max="36" width="9.109375" style="10" hidden="1" customWidth="1"/>
    <col min="37" max="42" width="0" style="10" hidden="1" customWidth="1"/>
    <col min="43" max="16384" width="9.109375" style="10" hidden="1"/>
  </cols>
  <sheetData>
    <row r="1" spans="2:25" ht="16.2" thickBot="1" x14ac:dyDescent="0.35"/>
    <row r="2" spans="2:25" ht="16.2" thickBot="1" x14ac:dyDescent="0.35">
      <c r="B2" s="3"/>
      <c r="C2" s="3"/>
      <c r="D2" s="3"/>
      <c r="E2" s="3"/>
      <c r="F2" s="3"/>
      <c r="G2" s="3"/>
      <c r="H2" s="3"/>
      <c r="I2" s="3"/>
      <c r="J2" s="3"/>
      <c r="L2" s="103"/>
      <c r="M2" s="104"/>
      <c r="N2" s="104"/>
      <c r="O2" s="104"/>
      <c r="P2" s="104"/>
      <c r="Q2" s="104"/>
      <c r="R2" s="105"/>
    </row>
    <row r="3" spans="2:25" x14ac:dyDescent="0.3">
      <c r="B3" s="3"/>
      <c r="C3" s="25"/>
      <c r="D3" s="26"/>
      <c r="E3" s="26"/>
      <c r="F3" s="26"/>
      <c r="G3" s="26"/>
      <c r="H3" s="26"/>
      <c r="I3" s="27"/>
      <c r="J3" s="3"/>
      <c r="L3" s="106"/>
      <c r="M3" s="103" t="s">
        <v>64</v>
      </c>
      <c r="N3" s="104"/>
      <c r="O3" s="104"/>
      <c r="P3" s="104"/>
      <c r="Q3" s="105"/>
      <c r="R3" s="107"/>
    </row>
    <row r="4" spans="2:25" x14ac:dyDescent="0.3">
      <c r="B4" s="3"/>
      <c r="C4" s="28"/>
      <c r="D4" s="77" t="s">
        <v>4</v>
      </c>
      <c r="E4" s="77"/>
      <c r="F4" s="77"/>
      <c r="G4" s="29"/>
      <c r="H4" s="31"/>
      <c r="I4" s="35"/>
      <c r="J4" s="3"/>
      <c r="L4" s="106"/>
      <c r="M4" s="106"/>
      <c r="N4" s="50"/>
      <c r="O4" s="50"/>
      <c r="P4" s="50"/>
      <c r="Q4" s="107"/>
      <c r="R4" s="107"/>
    </row>
    <row r="5" spans="2:25" x14ac:dyDescent="0.3">
      <c r="B5" s="3"/>
      <c r="C5" s="28"/>
      <c r="D5" s="29" t="s">
        <v>5</v>
      </c>
      <c r="E5" s="29"/>
      <c r="F5" s="29"/>
      <c r="G5" s="29"/>
      <c r="H5" s="31"/>
      <c r="I5" s="32"/>
      <c r="J5" s="3"/>
      <c r="L5" s="106"/>
      <c r="M5" s="106" t="s">
        <v>65</v>
      </c>
      <c r="N5" s="50"/>
      <c r="O5" s="50"/>
      <c r="P5" s="50"/>
      <c r="Q5" s="107"/>
      <c r="R5" s="107"/>
    </row>
    <row r="6" spans="2:25" ht="15.75" customHeight="1" x14ac:dyDescent="0.3">
      <c r="B6" s="3"/>
      <c r="C6" s="28"/>
      <c r="D6" s="77" t="s">
        <v>6</v>
      </c>
      <c r="E6" s="77"/>
      <c r="F6" s="29"/>
      <c r="G6" s="29"/>
      <c r="H6" s="53" t="s">
        <v>19</v>
      </c>
      <c r="I6" s="88" t="s">
        <v>26</v>
      </c>
      <c r="J6" s="3"/>
      <c r="L6" s="106"/>
      <c r="M6" s="135" t="s">
        <v>71</v>
      </c>
      <c r="N6" s="136"/>
      <c r="O6" s="136"/>
      <c r="P6" s="136"/>
      <c r="Q6" s="137"/>
      <c r="R6" s="107"/>
    </row>
    <row r="7" spans="2:25" x14ac:dyDescent="0.3">
      <c r="B7" s="3"/>
      <c r="C7" s="28"/>
      <c r="D7" s="29"/>
      <c r="E7" s="29"/>
      <c r="F7" s="30"/>
      <c r="G7" s="30"/>
      <c r="H7" s="31"/>
      <c r="I7" s="35"/>
      <c r="J7" s="3"/>
      <c r="L7" s="106"/>
      <c r="M7" s="135"/>
      <c r="N7" s="136"/>
      <c r="O7" s="136"/>
      <c r="P7" s="136"/>
      <c r="Q7" s="137"/>
      <c r="R7" s="107"/>
    </row>
    <row r="8" spans="2:25" ht="12" customHeight="1" x14ac:dyDescent="0.3">
      <c r="B8" s="3"/>
      <c r="C8" s="28"/>
      <c r="D8" s="39" t="s">
        <v>9</v>
      </c>
      <c r="E8" s="39" t="s">
        <v>0</v>
      </c>
      <c r="F8" s="96" t="s">
        <v>37</v>
      </c>
      <c r="G8" s="30"/>
      <c r="H8" s="93"/>
      <c r="I8" s="94"/>
      <c r="J8" s="3"/>
      <c r="L8" s="106"/>
      <c r="M8" s="135"/>
      <c r="N8" s="136"/>
      <c r="O8" s="136"/>
      <c r="P8" s="136"/>
      <c r="Q8" s="137"/>
      <c r="R8" s="107"/>
    </row>
    <row r="9" spans="2:25" ht="24.75" customHeight="1" x14ac:dyDescent="0.3">
      <c r="B9" s="3"/>
      <c r="C9" s="28"/>
      <c r="D9" s="77" t="s">
        <v>12</v>
      </c>
      <c r="E9" s="97" t="s">
        <v>11</v>
      </c>
      <c r="F9" s="79">
        <v>2466934902.6199999</v>
      </c>
      <c r="G9" s="80"/>
      <c r="H9" s="52"/>
      <c r="I9" s="95"/>
      <c r="J9" s="3"/>
      <c r="L9" s="106"/>
      <c r="M9" s="135"/>
      <c r="N9" s="136"/>
      <c r="O9" s="136"/>
      <c r="P9" s="136"/>
      <c r="Q9" s="137"/>
      <c r="R9" s="107"/>
    </row>
    <row r="10" spans="2:25" ht="21.75" customHeight="1" thickBot="1" x14ac:dyDescent="0.35">
      <c r="B10" s="3"/>
      <c r="C10" s="36"/>
      <c r="D10" s="83"/>
      <c r="E10" s="84"/>
      <c r="F10" s="85"/>
      <c r="G10" s="85"/>
      <c r="H10" s="37"/>
      <c r="I10" s="38"/>
      <c r="J10" s="3"/>
      <c r="L10" s="106"/>
      <c r="M10" s="135"/>
      <c r="N10" s="136"/>
      <c r="O10" s="136"/>
      <c r="P10" s="136"/>
      <c r="Q10" s="137"/>
      <c r="R10" s="107"/>
    </row>
    <row r="11" spans="2:25" ht="8.25" customHeight="1" thickBot="1" x14ac:dyDescent="0.35">
      <c r="B11" s="3"/>
      <c r="C11" s="3"/>
      <c r="D11" s="5"/>
      <c r="E11" s="9"/>
      <c r="F11" s="15"/>
      <c r="G11" s="15"/>
      <c r="H11" s="15"/>
      <c r="I11" s="15"/>
      <c r="J11" s="3"/>
      <c r="L11" s="106"/>
      <c r="M11" s="135"/>
      <c r="N11" s="136"/>
      <c r="O11" s="136"/>
      <c r="P11" s="136"/>
      <c r="Q11" s="137"/>
      <c r="R11" s="107"/>
    </row>
    <row r="12" spans="2:25" ht="33.75" customHeight="1" thickBot="1" x14ac:dyDescent="0.35">
      <c r="B12" s="3"/>
      <c r="C12" s="89"/>
      <c r="D12" s="90"/>
      <c r="E12" s="90" t="s">
        <v>39</v>
      </c>
      <c r="F12" s="90"/>
      <c r="G12" s="90"/>
      <c r="H12" s="90"/>
      <c r="I12" s="91"/>
      <c r="J12" s="3"/>
      <c r="L12" s="106"/>
      <c r="M12" s="108"/>
      <c r="N12" s="109"/>
      <c r="O12" s="109"/>
      <c r="P12" s="109"/>
      <c r="Q12" s="110"/>
      <c r="R12" s="107"/>
    </row>
    <row r="13" spans="2:25" ht="40.5" customHeight="1" thickBot="1" x14ac:dyDescent="0.35">
      <c r="B13" s="3"/>
      <c r="C13" s="57" t="s">
        <v>56</v>
      </c>
      <c r="D13" s="55" t="s">
        <v>34</v>
      </c>
      <c r="E13" s="56" t="s">
        <v>70</v>
      </c>
      <c r="F13" s="55" t="s">
        <v>2</v>
      </c>
      <c r="G13" s="55" t="s">
        <v>36</v>
      </c>
      <c r="H13" s="62" t="s">
        <v>57</v>
      </c>
      <c r="I13" s="92"/>
      <c r="J13" s="3"/>
      <c r="L13" s="108"/>
      <c r="M13" s="109"/>
      <c r="N13" s="109"/>
      <c r="O13" s="109"/>
      <c r="P13" s="109"/>
      <c r="Q13" s="109"/>
      <c r="R13" s="110"/>
      <c r="T13" s="21"/>
      <c r="U13" s="21"/>
      <c r="V13" s="21"/>
      <c r="W13" s="22"/>
      <c r="X13" s="20"/>
      <c r="Y13" s="20"/>
    </row>
    <row r="14" spans="2:25" ht="15" customHeight="1" x14ac:dyDescent="0.3">
      <c r="B14" s="3"/>
      <c r="C14" s="58">
        <v>1</v>
      </c>
      <c r="D14" s="101">
        <v>50</v>
      </c>
      <c r="E14" s="102">
        <v>0</v>
      </c>
      <c r="F14" s="63">
        <f t="shared" ref="F14:F45" si="0">IFERROR(E14-D14,0)</f>
        <v>-50</v>
      </c>
      <c r="G14" s="64">
        <f t="shared" ref="G14:G45" si="1">IFERROR(ABS(F14/D14),0)</f>
        <v>1</v>
      </c>
      <c r="H14" s="62" t="s">
        <v>60</v>
      </c>
      <c r="I14" s="62"/>
      <c r="J14" s="3"/>
      <c r="T14" s="21"/>
      <c r="U14" s="21"/>
      <c r="V14" s="21"/>
      <c r="W14" s="22"/>
      <c r="X14" s="20"/>
      <c r="Y14" s="20"/>
    </row>
    <row r="15" spans="2:25" ht="15" customHeight="1" x14ac:dyDescent="0.3">
      <c r="B15" s="3"/>
      <c r="C15" s="58">
        <v>2</v>
      </c>
      <c r="D15" s="101">
        <v>100</v>
      </c>
      <c r="E15" s="102">
        <v>25</v>
      </c>
      <c r="F15" s="63">
        <f t="shared" si="0"/>
        <v>-75</v>
      </c>
      <c r="G15" s="64">
        <f t="shared" si="1"/>
        <v>0.75</v>
      </c>
      <c r="H15" s="62" t="s">
        <v>61</v>
      </c>
      <c r="I15" s="62"/>
      <c r="J15" s="3"/>
      <c r="T15" s="21"/>
      <c r="U15" s="21"/>
      <c r="V15" s="21"/>
      <c r="W15" s="22"/>
      <c r="X15" s="20"/>
      <c r="Y15" s="20"/>
    </row>
    <row r="16" spans="2:25" ht="15" customHeight="1" x14ac:dyDescent="0.3">
      <c r="B16" s="3"/>
      <c r="C16" s="58">
        <v>3</v>
      </c>
      <c r="D16" s="101">
        <v>500</v>
      </c>
      <c r="E16" s="102">
        <v>250</v>
      </c>
      <c r="F16" s="63">
        <f t="shared" si="0"/>
        <v>-250</v>
      </c>
      <c r="G16" s="64">
        <f t="shared" si="1"/>
        <v>0.5</v>
      </c>
      <c r="H16" s="62" t="s">
        <v>62</v>
      </c>
      <c r="I16" s="62"/>
      <c r="J16" s="3"/>
      <c r="T16" s="21"/>
      <c r="U16" s="21"/>
      <c r="V16" s="21"/>
      <c r="W16" s="22"/>
      <c r="X16" s="20"/>
      <c r="Y16" s="20"/>
    </row>
    <row r="17" spans="2:25" ht="15" customHeight="1" x14ac:dyDescent="0.3">
      <c r="B17" s="3"/>
      <c r="C17" s="58">
        <v>4</v>
      </c>
      <c r="D17" s="101">
        <v>10</v>
      </c>
      <c r="E17" s="102">
        <v>9</v>
      </c>
      <c r="F17" s="63">
        <f t="shared" si="0"/>
        <v>-1</v>
      </c>
      <c r="G17" s="64">
        <f t="shared" si="1"/>
        <v>0.1</v>
      </c>
      <c r="H17" s="62" t="s">
        <v>63</v>
      </c>
      <c r="I17" s="62"/>
      <c r="J17" s="3"/>
      <c r="T17" s="21"/>
      <c r="U17" s="21"/>
      <c r="V17" s="21"/>
      <c r="W17" s="22"/>
      <c r="X17" s="20"/>
      <c r="Y17" s="20"/>
    </row>
    <row r="18" spans="2:25" ht="15" customHeight="1" x14ac:dyDescent="0.3">
      <c r="B18" s="3"/>
      <c r="C18" s="58">
        <v>5</v>
      </c>
      <c r="D18" s="101">
        <v>10000</v>
      </c>
      <c r="E18" s="102">
        <v>9000</v>
      </c>
      <c r="F18" s="63">
        <f t="shared" si="0"/>
        <v>-1000</v>
      </c>
      <c r="G18" s="64">
        <f t="shared" si="1"/>
        <v>0.1</v>
      </c>
      <c r="H18" s="62" t="s">
        <v>66</v>
      </c>
      <c r="I18" s="62"/>
      <c r="J18" s="3"/>
      <c r="T18" s="21"/>
      <c r="U18" s="21"/>
      <c r="V18" s="21"/>
      <c r="W18" s="22"/>
      <c r="X18" s="20"/>
      <c r="Y18" s="20"/>
    </row>
    <row r="19" spans="2:25" ht="15" customHeight="1" x14ac:dyDescent="0.3">
      <c r="B19" s="3"/>
      <c r="C19" s="58">
        <v>6</v>
      </c>
      <c r="D19" s="101">
        <v>1000</v>
      </c>
      <c r="E19" s="102">
        <v>950</v>
      </c>
      <c r="F19" s="63">
        <f t="shared" si="0"/>
        <v>-50</v>
      </c>
      <c r="G19" s="64">
        <f t="shared" si="1"/>
        <v>0.05</v>
      </c>
      <c r="H19" s="62" t="s">
        <v>67</v>
      </c>
      <c r="I19" s="62"/>
      <c r="J19" s="3"/>
      <c r="T19" s="21"/>
      <c r="U19" s="21"/>
      <c r="V19" s="21"/>
      <c r="W19" s="22"/>
      <c r="X19" s="20"/>
      <c r="Y19" s="20"/>
    </row>
    <row r="20" spans="2:25" ht="15" customHeight="1" x14ac:dyDescent="0.3">
      <c r="B20" s="3"/>
      <c r="C20" s="58">
        <v>7</v>
      </c>
      <c r="D20" s="99">
        <v>0</v>
      </c>
      <c r="E20" s="100">
        <v>0</v>
      </c>
      <c r="F20" s="63">
        <f t="shared" si="0"/>
        <v>0</v>
      </c>
      <c r="G20" s="64">
        <f t="shared" si="1"/>
        <v>0</v>
      </c>
      <c r="H20" s="62"/>
      <c r="I20" s="62"/>
      <c r="J20" s="3"/>
      <c r="T20" s="21"/>
      <c r="U20" s="21"/>
      <c r="V20" s="21"/>
      <c r="W20" s="22"/>
      <c r="X20" s="20"/>
      <c r="Y20" s="20"/>
    </row>
    <row r="21" spans="2:25" ht="15" customHeight="1" x14ac:dyDescent="0.3">
      <c r="B21" s="3"/>
      <c r="C21" s="58">
        <v>9</v>
      </c>
      <c r="D21" s="99">
        <v>0</v>
      </c>
      <c r="E21" s="100">
        <v>0</v>
      </c>
      <c r="F21" s="63">
        <f t="shared" si="0"/>
        <v>0</v>
      </c>
      <c r="G21" s="64">
        <f t="shared" si="1"/>
        <v>0</v>
      </c>
      <c r="H21" s="62"/>
      <c r="I21" s="62"/>
      <c r="J21" s="3"/>
      <c r="T21" s="21"/>
      <c r="U21" s="21"/>
      <c r="V21" s="21"/>
      <c r="W21" s="22"/>
      <c r="X21" s="20"/>
      <c r="Y21" s="20"/>
    </row>
    <row r="22" spans="2:25" ht="15" customHeight="1" x14ac:dyDescent="0.3">
      <c r="B22" s="3"/>
      <c r="C22" s="58">
        <v>8</v>
      </c>
      <c r="D22" s="99">
        <v>0</v>
      </c>
      <c r="E22" s="100">
        <v>0</v>
      </c>
      <c r="F22" s="63">
        <f t="shared" si="0"/>
        <v>0</v>
      </c>
      <c r="G22" s="64">
        <f t="shared" si="1"/>
        <v>0</v>
      </c>
      <c r="H22" s="62"/>
      <c r="I22" s="62"/>
      <c r="J22" s="3"/>
      <c r="T22" s="21"/>
      <c r="U22" s="21"/>
      <c r="V22" s="21"/>
      <c r="W22" s="22"/>
      <c r="X22" s="20"/>
      <c r="Y22" s="20"/>
    </row>
    <row r="23" spans="2:25" ht="15" customHeight="1" x14ac:dyDescent="0.3">
      <c r="B23" s="3"/>
      <c r="C23" s="58">
        <v>10</v>
      </c>
      <c r="D23" s="76">
        <v>0</v>
      </c>
      <c r="E23" s="76">
        <v>0</v>
      </c>
      <c r="F23" s="63">
        <f t="shared" si="0"/>
        <v>0</v>
      </c>
      <c r="G23" s="64">
        <f t="shared" si="1"/>
        <v>0</v>
      </c>
      <c r="H23" s="62"/>
      <c r="I23" s="62"/>
      <c r="J23" s="3"/>
      <c r="T23" s="21"/>
      <c r="U23" s="21"/>
      <c r="V23" s="21"/>
      <c r="W23" s="22"/>
      <c r="X23" s="20"/>
      <c r="Y23" s="20"/>
    </row>
    <row r="24" spans="2:25" ht="15" customHeight="1" x14ac:dyDescent="0.3">
      <c r="B24" s="3"/>
      <c r="C24" s="58">
        <v>11</v>
      </c>
      <c r="D24" s="76">
        <v>0</v>
      </c>
      <c r="E24" s="76">
        <v>0</v>
      </c>
      <c r="F24" s="63">
        <f t="shared" si="0"/>
        <v>0</v>
      </c>
      <c r="G24" s="64">
        <f t="shared" si="1"/>
        <v>0</v>
      </c>
      <c r="H24" s="62"/>
      <c r="I24" s="62"/>
      <c r="J24" s="3"/>
      <c r="T24" s="21"/>
      <c r="U24" s="21"/>
      <c r="V24" s="21"/>
      <c r="W24" s="22"/>
      <c r="X24" s="20"/>
      <c r="Y24" s="20"/>
    </row>
    <row r="25" spans="2:25" ht="15" customHeight="1" x14ac:dyDescent="0.3">
      <c r="B25" s="3"/>
      <c r="C25" s="58">
        <v>12</v>
      </c>
      <c r="D25" s="76">
        <v>0</v>
      </c>
      <c r="E25" s="76">
        <v>0</v>
      </c>
      <c r="F25" s="63">
        <f t="shared" si="0"/>
        <v>0</v>
      </c>
      <c r="G25" s="64">
        <f t="shared" si="1"/>
        <v>0</v>
      </c>
      <c r="H25" s="62"/>
      <c r="I25" s="62"/>
      <c r="J25" s="3"/>
      <c r="T25" s="21"/>
      <c r="U25" s="21"/>
      <c r="V25" s="21"/>
      <c r="W25" s="22"/>
      <c r="X25" s="20"/>
      <c r="Y25" s="20"/>
    </row>
    <row r="26" spans="2:25" ht="15" customHeight="1" x14ac:dyDescent="0.3">
      <c r="B26" s="3"/>
      <c r="C26" s="58">
        <v>13</v>
      </c>
      <c r="D26" s="76">
        <v>0</v>
      </c>
      <c r="E26" s="76">
        <v>0</v>
      </c>
      <c r="F26" s="63">
        <f t="shared" si="0"/>
        <v>0</v>
      </c>
      <c r="G26" s="64">
        <f t="shared" si="1"/>
        <v>0</v>
      </c>
      <c r="H26" s="62"/>
      <c r="I26" s="62"/>
      <c r="J26" s="3"/>
      <c r="T26" s="21"/>
      <c r="U26" s="21"/>
      <c r="V26" s="21"/>
      <c r="W26" s="22"/>
      <c r="X26" s="20"/>
      <c r="Y26" s="20"/>
    </row>
    <row r="27" spans="2:25" ht="15" customHeight="1" x14ac:dyDescent="0.3">
      <c r="B27" s="3"/>
      <c r="C27" s="58">
        <v>14</v>
      </c>
      <c r="D27" s="76">
        <v>0</v>
      </c>
      <c r="E27" s="76">
        <v>0</v>
      </c>
      <c r="F27" s="63">
        <f t="shared" si="0"/>
        <v>0</v>
      </c>
      <c r="G27" s="64">
        <f t="shared" si="1"/>
        <v>0</v>
      </c>
      <c r="H27" s="62"/>
      <c r="I27" s="62"/>
      <c r="J27" s="3"/>
      <c r="T27" s="21"/>
      <c r="U27" s="21"/>
      <c r="V27" s="21"/>
      <c r="W27" s="22"/>
      <c r="X27" s="20"/>
      <c r="Y27" s="20"/>
    </row>
    <row r="28" spans="2:25" ht="15" customHeight="1" x14ac:dyDescent="0.3">
      <c r="B28" s="3"/>
      <c r="C28" s="58">
        <v>15</v>
      </c>
      <c r="D28" s="76">
        <v>0</v>
      </c>
      <c r="E28" s="76">
        <v>0</v>
      </c>
      <c r="F28" s="63">
        <f t="shared" si="0"/>
        <v>0</v>
      </c>
      <c r="G28" s="64">
        <f t="shared" si="1"/>
        <v>0</v>
      </c>
      <c r="H28" s="62"/>
      <c r="I28" s="62"/>
      <c r="J28" s="3"/>
      <c r="T28" s="21"/>
      <c r="U28" s="21"/>
      <c r="V28" s="21"/>
      <c r="W28" s="22"/>
      <c r="X28" s="20"/>
      <c r="Y28" s="20"/>
    </row>
    <row r="29" spans="2:25" ht="15" customHeight="1" x14ac:dyDescent="0.3">
      <c r="B29" s="3"/>
      <c r="C29" s="58">
        <v>16</v>
      </c>
      <c r="D29" s="76">
        <v>0</v>
      </c>
      <c r="E29" s="76">
        <v>0</v>
      </c>
      <c r="F29" s="63">
        <f t="shared" si="0"/>
        <v>0</v>
      </c>
      <c r="G29" s="64">
        <f t="shared" si="1"/>
        <v>0</v>
      </c>
      <c r="H29" s="62"/>
      <c r="I29" s="62"/>
      <c r="J29" s="3"/>
      <c r="T29" s="21"/>
      <c r="U29" s="21"/>
      <c r="V29" s="21"/>
      <c r="W29" s="22"/>
      <c r="X29" s="20"/>
      <c r="Y29" s="20"/>
    </row>
    <row r="30" spans="2:25" ht="15" customHeight="1" x14ac:dyDescent="0.3">
      <c r="B30" s="3"/>
      <c r="C30" s="58">
        <v>17</v>
      </c>
      <c r="D30" s="76">
        <v>0</v>
      </c>
      <c r="E30" s="76">
        <v>0</v>
      </c>
      <c r="F30" s="63">
        <f t="shared" si="0"/>
        <v>0</v>
      </c>
      <c r="G30" s="64">
        <f t="shared" si="1"/>
        <v>0</v>
      </c>
      <c r="H30" s="62"/>
      <c r="I30" s="62"/>
      <c r="J30" s="3"/>
      <c r="T30" s="21"/>
      <c r="U30" s="21"/>
      <c r="V30" s="21"/>
      <c r="W30" s="22"/>
      <c r="X30" s="20"/>
      <c r="Y30" s="20"/>
    </row>
    <row r="31" spans="2:25" ht="15" customHeight="1" x14ac:dyDescent="0.3">
      <c r="B31" s="3"/>
      <c r="C31" s="58">
        <v>18</v>
      </c>
      <c r="D31" s="76">
        <v>0</v>
      </c>
      <c r="E31" s="76">
        <v>0</v>
      </c>
      <c r="F31" s="63">
        <f t="shared" si="0"/>
        <v>0</v>
      </c>
      <c r="G31" s="64">
        <f t="shared" si="1"/>
        <v>0</v>
      </c>
      <c r="H31" s="62"/>
      <c r="I31" s="62"/>
      <c r="J31" s="3"/>
      <c r="T31" s="21"/>
      <c r="U31" s="21"/>
      <c r="V31" s="21"/>
      <c r="W31" s="22"/>
      <c r="X31" s="20"/>
      <c r="Y31" s="20"/>
    </row>
    <row r="32" spans="2:25" ht="15" customHeight="1" x14ac:dyDescent="0.3">
      <c r="B32" s="3"/>
      <c r="C32" s="58">
        <v>19</v>
      </c>
      <c r="D32" s="76">
        <v>0</v>
      </c>
      <c r="E32" s="76">
        <v>0</v>
      </c>
      <c r="F32" s="63">
        <f t="shared" si="0"/>
        <v>0</v>
      </c>
      <c r="G32" s="64">
        <f t="shared" si="1"/>
        <v>0</v>
      </c>
      <c r="H32" s="62"/>
      <c r="I32" s="62"/>
      <c r="J32" s="3"/>
      <c r="T32" s="21"/>
      <c r="U32" s="21"/>
      <c r="V32" s="21"/>
      <c r="W32" s="22"/>
      <c r="X32" s="20"/>
      <c r="Y32" s="20"/>
    </row>
    <row r="33" spans="2:25" ht="15" customHeight="1" x14ac:dyDescent="0.3">
      <c r="B33" s="3"/>
      <c r="C33" s="58">
        <v>20</v>
      </c>
      <c r="D33" s="76">
        <v>0</v>
      </c>
      <c r="E33" s="76">
        <v>0</v>
      </c>
      <c r="F33" s="63">
        <f t="shared" si="0"/>
        <v>0</v>
      </c>
      <c r="G33" s="64">
        <f t="shared" si="1"/>
        <v>0</v>
      </c>
      <c r="H33" s="62"/>
      <c r="I33" s="62"/>
      <c r="J33" s="3"/>
      <c r="T33" s="21"/>
      <c r="U33" s="21"/>
      <c r="V33" s="21"/>
      <c r="W33" s="22"/>
      <c r="X33" s="20"/>
      <c r="Y33" s="20"/>
    </row>
    <row r="34" spans="2:25" ht="15" customHeight="1" x14ac:dyDescent="0.3">
      <c r="B34" s="3"/>
      <c r="C34" s="58">
        <v>21</v>
      </c>
      <c r="D34" s="76">
        <v>0</v>
      </c>
      <c r="E34" s="76">
        <v>0</v>
      </c>
      <c r="F34" s="63">
        <f t="shared" si="0"/>
        <v>0</v>
      </c>
      <c r="G34" s="64">
        <f t="shared" si="1"/>
        <v>0</v>
      </c>
      <c r="H34" s="62"/>
      <c r="I34" s="62"/>
      <c r="J34" s="3"/>
      <c r="T34" s="21"/>
      <c r="U34" s="21"/>
      <c r="V34" s="21"/>
      <c r="W34" s="22"/>
      <c r="X34" s="20"/>
      <c r="Y34" s="20"/>
    </row>
    <row r="35" spans="2:25" ht="15" customHeight="1" x14ac:dyDescent="0.3">
      <c r="B35" s="3"/>
      <c r="C35" s="58">
        <v>22</v>
      </c>
      <c r="D35" s="76">
        <v>0</v>
      </c>
      <c r="E35" s="76">
        <v>0</v>
      </c>
      <c r="F35" s="63">
        <f t="shared" si="0"/>
        <v>0</v>
      </c>
      <c r="G35" s="64">
        <f t="shared" si="1"/>
        <v>0</v>
      </c>
      <c r="H35" s="62"/>
      <c r="I35" s="62"/>
      <c r="J35" s="3"/>
      <c r="T35" s="21"/>
      <c r="U35" s="21"/>
      <c r="V35" s="21"/>
      <c r="W35" s="22"/>
      <c r="X35" s="20"/>
      <c r="Y35" s="20"/>
    </row>
    <row r="36" spans="2:25" ht="15" customHeight="1" x14ac:dyDescent="0.3">
      <c r="B36" s="3"/>
      <c r="C36" s="58">
        <v>23</v>
      </c>
      <c r="D36" s="76">
        <v>0</v>
      </c>
      <c r="E36" s="76">
        <v>0</v>
      </c>
      <c r="F36" s="63">
        <f t="shared" si="0"/>
        <v>0</v>
      </c>
      <c r="G36" s="64">
        <f t="shared" si="1"/>
        <v>0</v>
      </c>
      <c r="H36" s="62"/>
      <c r="I36" s="62"/>
      <c r="J36" s="3"/>
      <c r="T36" s="21"/>
      <c r="U36" s="21"/>
      <c r="V36" s="21"/>
      <c r="W36" s="22"/>
      <c r="X36" s="20"/>
      <c r="Y36" s="20"/>
    </row>
    <row r="37" spans="2:25" ht="15" customHeight="1" x14ac:dyDescent="0.3">
      <c r="B37" s="3"/>
      <c r="C37" s="58">
        <v>24</v>
      </c>
      <c r="D37" s="76">
        <v>0</v>
      </c>
      <c r="E37" s="76">
        <v>0</v>
      </c>
      <c r="F37" s="63">
        <f t="shared" si="0"/>
        <v>0</v>
      </c>
      <c r="G37" s="64">
        <f t="shared" si="1"/>
        <v>0</v>
      </c>
      <c r="H37" s="62"/>
      <c r="I37" s="62"/>
      <c r="J37" s="3"/>
      <c r="T37" s="21"/>
      <c r="U37" s="21"/>
      <c r="V37" s="21"/>
      <c r="W37" s="22"/>
      <c r="X37" s="20"/>
      <c r="Y37" s="20"/>
    </row>
    <row r="38" spans="2:25" ht="15" customHeight="1" x14ac:dyDescent="0.3">
      <c r="B38" s="3"/>
      <c r="C38" s="58">
        <v>25</v>
      </c>
      <c r="D38" s="76">
        <v>0</v>
      </c>
      <c r="E38" s="76">
        <v>0</v>
      </c>
      <c r="F38" s="63">
        <f t="shared" si="0"/>
        <v>0</v>
      </c>
      <c r="G38" s="64">
        <f t="shared" si="1"/>
        <v>0</v>
      </c>
      <c r="H38" s="62"/>
      <c r="I38" s="62"/>
      <c r="J38" s="3"/>
      <c r="T38" s="21"/>
      <c r="U38" s="21"/>
      <c r="V38" s="21"/>
      <c r="W38" s="22"/>
      <c r="X38" s="20"/>
      <c r="Y38" s="20"/>
    </row>
    <row r="39" spans="2:25" ht="15" customHeight="1" x14ac:dyDescent="0.3">
      <c r="B39" s="3"/>
      <c r="C39" s="58">
        <v>26</v>
      </c>
      <c r="D39" s="76">
        <v>0</v>
      </c>
      <c r="E39" s="76">
        <v>0</v>
      </c>
      <c r="F39" s="63">
        <f t="shared" si="0"/>
        <v>0</v>
      </c>
      <c r="G39" s="64">
        <f t="shared" si="1"/>
        <v>0</v>
      </c>
      <c r="H39" s="62"/>
      <c r="I39" s="62"/>
      <c r="J39" s="3"/>
      <c r="T39" s="21"/>
      <c r="U39" s="21"/>
      <c r="V39" s="21"/>
      <c r="W39" s="22"/>
      <c r="X39" s="20"/>
      <c r="Y39" s="20"/>
    </row>
    <row r="40" spans="2:25" ht="15" customHeight="1" x14ac:dyDescent="0.3">
      <c r="B40" s="3"/>
      <c r="C40" s="58">
        <v>27</v>
      </c>
      <c r="D40" s="76">
        <v>0</v>
      </c>
      <c r="E40" s="76">
        <v>0</v>
      </c>
      <c r="F40" s="63">
        <f t="shared" si="0"/>
        <v>0</v>
      </c>
      <c r="G40" s="64">
        <f t="shared" si="1"/>
        <v>0</v>
      </c>
      <c r="H40" s="62"/>
      <c r="I40" s="62"/>
      <c r="J40" s="3"/>
      <c r="T40" s="21"/>
      <c r="U40" s="21"/>
      <c r="V40" s="21"/>
      <c r="W40" s="22"/>
      <c r="X40" s="20"/>
      <c r="Y40" s="20"/>
    </row>
    <row r="41" spans="2:25" ht="15" customHeight="1" x14ac:dyDescent="0.3">
      <c r="B41" s="3"/>
      <c r="C41" s="58">
        <v>28</v>
      </c>
      <c r="D41" s="76">
        <v>0</v>
      </c>
      <c r="E41" s="76">
        <v>0</v>
      </c>
      <c r="F41" s="63">
        <f t="shared" si="0"/>
        <v>0</v>
      </c>
      <c r="G41" s="64">
        <f t="shared" si="1"/>
        <v>0</v>
      </c>
      <c r="H41" s="62"/>
      <c r="I41" s="62"/>
      <c r="J41" s="3"/>
      <c r="T41" s="21"/>
      <c r="U41" s="21"/>
      <c r="V41" s="21"/>
      <c r="W41" s="22"/>
      <c r="X41" s="20"/>
      <c r="Y41" s="20"/>
    </row>
    <row r="42" spans="2:25" ht="15" customHeight="1" x14ac:dyDescent="0.3">
      <c r="B42" s="3"/>
      <c r="C42" s="58">
        <v>29</v>
      </c>
      <c r="D42" s="76">
        <v>0</v>
      </c>
      <c r="E42" s="76">
        <v>0</v>
      </c>
      <c r="F42" s="63">
        <f t="shared" si="0"/>
        <v>0</v>
      </c>
      <c r="G42" s="64">
        <f t="shared" si="1"/>
        <v>0</v>
      </c>
      <c r="H42" s="62"/>
      <c r="I42" s="62"/>
      <c r="J42" s="3"/>
      <c r="T42" s="21"/>
      <c r="U42" s="21"/>
      <c r="V42" s="21"/>
      <c r="W42" s="22"/>
      <c r="X42" s="20"/>
      <c r="Y42" s="20"/>
    </row>
    <row r="43" spans="2:25" ht="15" customHeight="1" x14ac:dyDescent="0.3">
      <c r="B43" s="3"/>
      <c r="C43" s="58">
        <v>30</v>
      </c>
      <c r="D43" s="76">
        <v>0</v>
      </c>
      <c r="E43" s="76">
        <v>0</v>
      </c>
      <c r="F43" s="63">
        <f t="shared" si="0"/>
        <v>0</v>
      </c>
      <c r="G43" s="64">
        <f t="shared" si="1"/>
        <v>0</v>
      </c>
      <c r="H43" s="62"/>
      <c r="I43" s="62"/>
      <c r="J43" s="3"/>
      <c r="T43" s="21"/>
      <c r="U43" s="21"/>
      <c r="V43" s="21"/>
      <c r="W43" s="22"/>
      <c r="X43" s="20"/>
      <c r="Y43" s="20"/>
    </row>
    <row r="44" spans="2:25" ht="15" customHeight="1" x14ac:dyDescent="0.3">
      <c r="B44" s="3"/>
      <c r="C44" s="58">
        <v>31</v>
      </c>
      <c r="D44" s="76">
        <v>0</v>
      </c>
      <c r="E44" s="76">
        <v>0</v>
      </c>
      <c r="F44" s="63">
        <f t="shared" si="0"/>
        <v>0</v>
      </c>
      <c r="G44" s="64">
        <f t="shared" si="1"/>
        <v>0</v>
      </c>
      <c r="H44" s="62"/>
      <c r="I44" s="62"/>
      <c r="J44" s="3"/>
      <c r="T44" s="21"/>
      <c r="U44" s="21"/>
      <c r="V44" s="21"/>
      <c r="W44" s="22"/>
      <c r="X44" s="20"/>
      <c r="Y44" s="20"/>
    </row>
    <row r="45" spans="2:25" ht="15" customHeight="1" x14ac:dyDescent="0.3">
      <c r="B45" s="3"/>
      <c r="C45" s="58">
        <v>32</v>
      </c>
      <c r="D45" s="76">
        <v>0</v>
      </c>
      <c r="E45" s="76">
        <v>0</v>
      </c>
      <c r="F45" s="63">
        <f t="shared" si="0"/>
        <v>0</v>
      </c>
      <c r="G45" s="64">
        <f t="shared" si="1"/>
        <v>0</v>
      </c>
      <c r="H45" s="62"/>
      <c r="I45" s="62"/>
      <c r="J45" s="3"/>
      <c r="T45" s="21"/>
      <c r="U45" s="21"/>
      <c r="V45" s="21"/>
      <c r="W45" s="22"/>
      <c r="X45" s="20"/>
      <c r="Y45" s="20"/>
    </row>
    <row r="46" spans="2:25" ht="15" customHeight="1" x14ac:dyDescent="0.3">
      <c r="B46" s="3"/>
      <c r="C46" s="58">
        <v>33</v>
      </c>
      <c r="D46" s="76">
        <v>0</v>
      </c>
      <c r="E46" s="76">
        <v>0</v>
      </c>
      <c r="F46" s="63">
        <f t="shared" ref="F46:F63" si="2">IFERROR(E46-D46,0)</f>
        <v>0</v>
      </c>
      <c r="G46" s="64">
        <f t="shared" ref="G46:G63" si="3">IFERROR(ABS(F46/D46),0)</f>
        <v>0</v>
      </c>
      <c r="H46" s="62"/>
      <c r="I46" s="62"/>
      <c r="J46" s="3"/>
      <c r="T46" s="21"/>
      <c r="U46" s="21"/>
      <c r="V46" s="21"/>
      <c r="W46" s="22"/>
      <c r="X46" s="20"/>
      <c r="Y46" s="20"/>
    </row>
    <row r="47" spans="2:25" ht="15" customHeight="1" x14ac:dyDescent="0.3">
      <c r="B47" s="3"/>
      <c r="C47" s="58">
        <v>34</v>
      </c>
      <c r="D47" s="76">
        <v>0</v>
      </c>
      <c r="E47" s="76">
        <v>0</v>
      </c>
      <c r="F47" s="63">
        <f t="shared" si="2"/>
        <v>0</v>
      </c>
      <c r="G47" s="64">
        <f t="shared" si="3"/>
        <v>0</v>
      </c>
      <c r="H47" s="62"/>
      <c r="I47" s="62"/>
      <c r="J47" s="3"/>
      <c r="T47" s="21"/>
      <c r="U47" s="21"/>
      <c r="V47" s="21"/>
      <c r="W47" s="22"/>
      <c r="X47" s="20"/>
      <c r="Y47" s="20"/>
    </row>
    <row r="48" spans="2:25" ht="15" customHeight="1" x14ac:dyDescent="0.3">
      <c r="B48" s="3"/>
      <c r="C48" s="58">
        <v>35</v>
      </c>
      <c r="D48" s="76">
        <v>0</v>
      </c>
      <c r="E48" s="76">
        <v>0</v>
      </c>
      <c r="F48" s="63">
        <f t="shared" si="2"/>
        <v>0</v>
      </c>
      <c r="G48" s="64">
        <f t="shared" si="3"/>
        <v>0</v>
      </c>
      <c r="H48" s="62"/>
      <c r="I48" s="62"/>
      <c r="J48" s="3"/>
      <c r="T48" s="21"/>
      <c r="U48" s="21"/>
      <c r="V48" s="21"/>
      <c r="W48" s="22"/>
      <c r="X48" s="20"/>
      <c r="Y48" s="20"/>
    </row>
    <row r="49" spans="2:25" ht="15" customHeight="1" x14ac:dyDescent="0.3">
      <c r="B49" s="3"/>
      <c r="C49" s="58">
        <v>36</v>
      </c>
      <c r="D49" s="76">
        <v>0</v>
      </c>
      <c r="E49" s="76">
        <v>0</v>
      </c>
      <c r="F49" s="63">
        <f t="shared" si="2"/>
        <v>0</v>
      </c>
      <c r="G49" s="64">
        <f t="shared" si="3"/>
        <v>0</v>
      </c>
      <c r="H49" s="62"/>
      <c r="I49" s="62"/>
      <c r="J49" s="3"/>
      <c r="T49" s="21"/>
      <c r="U49" s="21"/>
      <c r="V49" s="21"/>
      <c r="W49" s="22"/>
      <c r="X49" s="20"/>
      <c r="Y49" s="20"/>
    </row>
    <row r="50" spans="2:25" ht="15" customHeight="1" x14ac:dyDescent="0.3">
      <c r="B50" s="3"/>
      <c r="C50" s="58">
        <v>37</v>
      </c>
      <c r="D50" s="76">
        <v>0</v>
      </c>
      <c r="E50" s="76">
        <v>0</v>
      </c>
      <c r="F50" s="63">
        <f t="shared" si="2"/>
        <v>0</v>
      </c>
      <c r="G50" s="64">
        <f t="shared" si="3"/>
        <v>0</v>
      </c>
      <c r="H50" s="62"/>
      <c r="I50" s="62"/>
      <c r="J50" s="3"/>
      <c r="T50" s="21"/>
      <c r="U50" s="21"/>
      <c r="V50" s="21"/>
      <c r="W50" s="22"/>
      <c r="X50" s="20"/>
      <c r="Y50" s="20"/>
    </row>
    <row r="51" spans="2:25" ht="15" customHeight="1" x14ac:dyDescent="0.3">
      <c r="B51" s="3"/>
      <c r="C51" s="58">
        <v>38</v>
      </c>
      <c r="D51" s="76">
        <v>0</v>
      </c>
      <c r="E51" s="76">
        <v>0</v>
      </c>
      <c r="F51" s="63">
        <f t="shared" si="2"/>
        <v>0</v>
      </c>
      <c r="G51" s="64">
        <f t="shared" si="3"/>
        <v>0</v>
      </c>
      <c r="H51" s="62"/>
      <c r="I51" s="62"/>
      <c r="J51" s="3"/>
      <c r="T51" s="21"/>
      <c r="U51" s="21"/>
      <c r="V51" s="21"/>
      <c r="W51" s="22"/>
      <c r="X51" s="20"/>
      <c r="Y51" s="20"/>
    </row>
    <row r="52" spans="2:25" ht="15" customHeight="1" x14ac:dyDescent="0.3">
      <c r="B52" s="3"/>
      <c r="C52" s="58">
        <v>39</v>
      </c>
      <c r="D52" s="76">
        <v>0</v>
      </c>
      <c r="E52" s="76">
        <v>0</v>
      </c>
      <c r="F52" s="63">
        <f t="shared" si="2"/>
        <v>0</v>
      </c>
      <c r="G52" s="64">
        <f t="shared" si="3"/>
        <v>0</v>
      </c>
      <c r="H52" s="62"/>
      <c r="I52" s="62"/>
      <c r="J52" s="3"/>
      <c r="T52" s="21"/>
      <c r="U52" s="21"/>
      <c r="V52" s="21"/>
      <c r="W52" s="22"/>
      <c r="X52" s="20"/>
      <c r="Y52" s="20"/>
    </row>
    <row r="53" spans="2:25" ht="15" customHeight="1" x14ac:dyDescent="0.3">
      <c r="B53" s="3"/>
      <c r="C53" s="58">
        <v>40</v>
      </c>
      <c r="D53" s="76">
        <v>0</v>
      </c>
      <c r="E53" s="76">
        <v>0</v>
      </c>
      <c r="F53" s="63">
        <f t="shared" si="2"/>
        <v>0</v>
      </c>
      <c r="G53" s="64">
        <f t="shared" si="3"/>
        <v>0</v>
      </c>
      <c r="H53" s="62"/>
      <c r="I53" s="62"/>
      <c r="J53" s="3"/>
      <c r="T53" s="21"/>
      <c r="U53" s="21"/>
      <c r="V53" s="21"/>
      <c r="W53" s="22"/>
      <c r="X53" s="20"/>
      <c r="Y53" s="20"/>
    </row>
    <row r="54" spans="2:25" ht="15" customHeight="1" x14ac:dyDescent="0.3">
      <c r="B54" s="3"/>
      <c r="C54" s="58">
        <v>41</v>
      </c>
      <c r="D54" s="76">
        <v>0</v>
      </c>
      <c r="E54" s="76">
        <v>0</v>
      </c>
      <c r="F54" s="63">
        <f t="shared" si="2"/>
        <v>0</v>
      </c>
      <c r="G54" s="64">
        <f t="shared" si="3"/>
        <v>0</v>
      </c>
      <c r="H54" s="62"/>
      <c r="I54" s="62"/>
      <c r="J54" s="3"/>
      <c r="T54" s="21"/>
      <c r="U54" s="21"/>
      <c r="V54" s="21"/>
      <c r="W54" s="22"/>
      <c r="X54" s="20"/>
      <c r="Y54" s="20"/>
    </row>
    <row r="55" spans="2:25" ht="15" customHeight="1" x14ac:dyDescent="0.3">
      <c r="B55" s="3"/>
      <c r="C55" s="58">
        <v>42</v>
      </c>
      <c r="D55" s="76">
        <v>0</v>
      </c>
      <c r="E55" s="76">
        <v>0</v>
      </c>
      <c r="F55" s="63">
        <f t="shared" si="2"/>
        <v>0</v>
      </c>
      <c r="G55" s="64">
        <f t="shared" si="3"/>
        <v>0</v>
      </c>
      <c r="H55" s="62"/>
      <c r="I55" s="62"/>
      <c r="J55" s="3"/>
      <c r="T55" s="21"/>
      <c r="U55" s="21"/>
      <c r="V55" s="21"/>
      <c r="W55" s="22"/>
      <c r="X55" s="20"/>
      <c r="Y55" s="20"/>
    </row>
    <row r="56" spans="2:25" ht="15" customHeight="1" x14ac:dyDescent="0.3">
      <c r="B56" s="3"/>
      <c r="C56" s="58">
        <v>43</v>
      </c>
      <c r="D56" s="76">
        <v>0</v>
      </c>
      <c r="E56" s="76">
        <v>0</v>
      </c>
      <c r="F56" s="63">
        <f t="shared" si="2"/>
        <v>0</v>
      </c>
      <c r="G56" s="64">
        <f t="shared" si="3"/>
        <v>0</v>
      </c>
      <c r="H56" s="62"/>
      <c r="I56" s="62"/>
      <c r="J56" s="3"/>
      <c r="T56" s="21"/>
      <c r="U56" s="21"/>
      <c r="V56" s="21"/>
      <c r="W56" s="22"/>
      <c r="X56" s="20"/>
      <c r="Y56" s="20"/>
    </row>
    <row r="57" spans="2:25" ht="15" customHeight="1" x14ac:dyDescent="0.3">
      <c r="B57" s="3"/>
      <c r="C57" s="58">
        <v>44</v>
      </c>
      <c r="D57" s="76">
        <v>0</v>
      </c>
      <c r="E57" s="76">
        <v>0</v>
      </c>
      <c r="F57" s="63">
        <f t="shared" si="2"/>
        <v>0</v>
      </c>
      <c r="G57" s="64">
        <f t="shared" si="3"/>
        <v>0</v>
      </c>
      <c r="H57" s="62"/>
      <c r="I57" s="62"/>
      <c r="J57" s="3"/>
      <c r="T57" s="21"/>
      <c r="U57" s="21"/>
      <c r="V57" s="21"/>
      <c r="W57" s="22"/>
      <c r="X57" s="20"/>
      <c r="Y57" s="20"/>
    </row>
    <row r="58" spans="2:25" ht="15" customHeight="1" x14ac:dyDescent="0.3">
      <c r="B58" s="3"/>
      <c r="C58" s="58">
        <v>45</v>
      </c>
      <c r="D58" s="76">
        <v>0</v>
      </c>
      <c r="E58" s="76">
        <v>0</v>
      </c>
      <c r="F58" s="63">
        <f t="shared" si="2"/>
        <v>0</v>
      </c>
      <c r="G58" s="64">
        <f t="shared" si="3"/>
        <v>0</v>
      </c>
      <c r="H58" s="62"/>
      <c r="I58" s="62"/>
      <c r="J58" s="3"/>
      <c r="T58" s="21"/>
      <c r="U58" s="21"/>
      <c r="V58" s="21"/>
      <c r="W58" s="22"/>
      <c r="X58" s="20"/>
      <c r="Y58" s="20"/>
    </row>
    <row r="59" spans="2:25" ht="15" customHeight="1" x14ac:dyDescent="0.3">
      <c r="B59" s="3"/>
      <c r="C59" s="58">
        <v>46</v>
      </c>
      <c r="D59" s="76">
        <v>0</v>
      </c>
      <c r="E59" s="76">
        <v>0</v>
      </c>
      <c r="F59" s="63">
        <f t="shared" si="2"/>
        <v>0</v>
      </c>
      <c r="G59" s="64">
        <f t="shared" si="3"/>
        <v>0</v>
      </c>
      <c r="H59" s="62"/>
      <c r="I59" s="62"/>
      <c r="J59" s="3"/>
      <c r="T59" s="21"/>
      <c r="U59" s="21"/>
      <c r="V59" s="21"/>
      <c r="W59" s="22"/>
      <c r="X59" s="20"/>
      <c r="Y59" s="20"/>
    </row>
    <row r="60" spans="2:25" ht="15" customHeight="1" x14ac:dyDescent="0.3">
      <c r="B60" s="3"/>
      <c r="C60" s="58">
        <v>47</v>
      </c>
      <c r="D60" s="76">
        <v>0</v>
      </c>
      <c r="E60" s="76">
        <v>0</v>
      </c>
      <c r="F60" s="63">
        <f t="shared" si="2"/>
        <v>0</v>
      </c>
      <c r="G60" s="64">
        <f t="shared" si="3"/>
        <v>0</v>
      </c>
      <c r="H60" s="62"/>
      <c r="I60" s="62"/>
      <c r="J60" s="3"/>
      <c r="T60" s="21"/>
      <c r="U60" s="21"/>
      <c r="V60" s="21"/>
      <c r="W60" s="22"/>
      <c r="X60" s="20"/>
      <c r="Y60" s="20"/>
    </row>
    <row r="61" spans="2:25" ht="15" customHeight="1" x14ac:dyDescent="0.3">
      <c r="B61" s="3"/>
      <c r="C61" s="58">
        <v>48</v>
      </c>
      <c r="D61" s="76">
        <v>0</v>
      </c>
      <c r="E61" s="76">
        <v>0</v>
      </c>
      <c r="F61" s="63">
        <f t="shared" si="2"/>
        <v>0</v>
      </c>
      <c r="G61" s="64">
        <f t="shared" si="3"/>
        <v>0</v>
      </c>
      <c r="H61" s="62"/>
      <c r="I61" s="62"/>
      <c r="J61" s="3"/>
      <c r="T61" s="21"/>
      <c r="U61" s="21"/>
      <c r="V61" s="21"/>
      <c r="W61" s="22"/>
      <c r="X61" s="20"/>
      <c r="Y61" s="20"/>
    </row>
    <row r="62" spans="2:25" ht="15" customHeight="1" x14ac:dyDescent="0.3">
      <c r="B62" s="3"/>
      <c r="C62" s="58">
        <v>49</v>
      </c>
      <c r="D62" s="76">
        <v>0</v>
      </c>
      <c r="E62" s="76">
        <v>0</v>
      </c>
      <c r="F62" s="63">
        <f t="shared" si="2"/>
        <v>0</v>
      </c>
      <c r="G62" s="64">
        <f t="shared" si="3"/>
        <v>0</v>
      </c>
      <c r="H62" s="62"/>
      <c r="I62" s="62"/>
      <c r="J62" s="3"/>
      <c r="T62" s="21"/>
      <c r="U62" s="21"/>
      <c r="V62" s="21"/>
      <c r="W62" s="22"/>
      <c r="X62" s="20"/>
      <c r="Y62" s="20"/>
    </row>
    <row r="63" spans="2:25" ht="15" customHeight="1" x14ac:dyDescent="0.3">
      <c r="B63" s="3"/>
      <c r="C63" s="58">
        <v>50</v>
      </c>
      <c r="D63" s="76">
        <v>0</v>
      </c>
      <c r="E63" s="76">
        <v>0</v>
      </c>
      <c r="F63" s="63">
        <f t="shared" si="2"/>
        <v>0</v>
      </c>
      <c r="G63" s="64">
        <f t="shared" si="3"/>
        <v>0</v>
      </c>
      <c r="H63" s="62"/>
      <c r="I63" s="62"/>
      <c r="J63" s="3"/>
      <c r="T63" s="21"/>
      <c r="U63" s="21"/>
      <c r="V63" s="21"/>
      <c r="W63" s="22"/>
      <c r="X63" s="20"/>
      <c r="Y63" s="20"/>
    </row>
    <row r="64" spans="2:25" ht="15" customHeight="1" x14ac:dyDescent="0.3">
      <c r="B64" s="3"/>
      <c r="C64" s="58"/>
      <c r="D64" s="17"/>
      <c r="E64" s="98" t="s">
        <v>58</v>
      </c>
      <c r="F64" s="63">
        <f>SUM(F14:F63)</f>
        <v>-1426</v>
      </c>
      <c r="G64" s="71"/>
      <c r="H64" s="62"/>
      <c r="I64" s="62"/>
      <c r="J64" s="3"/>
    </row>
    <row r="65" spans="2:10" ht="16.2" thickBot="1" x14ac:dyDescent="0.35">
      <c r="B65" s="3"/>
      <c r="C65" s="3"/>
      <c r="D65" s="3"/>
      <c r="E65" s="3"/>
      <c r="F65" s="3"/>
      <c r="G65" s="3"/>
      <c r="H65" s="3"/>
      <c r="I65" s="3"/>
      <c r="J65" s="3"/>
    </row>
    <row r="66" spans="2:10" ht="18.600000000000001" thickBot="1" x14ac:dyDescent="0.35">
      <c r="B66" s="3"/>
      <c r="C66" s="89"/>
      <c r="D66" s="90"/>
      <c r="E66" s="90" t="s">
        <v>40</v>
      </c>
      <c r="F66" s="90"/>
      <c r="G66" s="90"/>
      <c r="H66" s="90"/>
      <c r="I66" s="91"/>
      <c r="J66" s="3"/>
    </row>
    <row r="67" spans="2:10" ht="31.2" x14ac:dyDescent="0.3">
      <c r="B67" s="3"/>
      <c r="C67" s="57" t="s">
        <v>56</v>
      </c>
      <c r="D67" s="55" t="s">
        <v>34</v>
      </c>
      <c r="E67" s="55" t="s">
        <v>1</v>
      </c>
      <c r="F67" s="55" t="s">
        <v>2</v>
      </c>
      <c r="G67" s="55" t="s">
        <v>36</v>
      </c>
      <c r="H67" s="92" t="s">
        <v>57</v>
      </c>
      <c r="I67" s="92"/>
      <c r="J67" s="3"/>
    </row>
    <row r="68" spans="2:10" x14ac:dyDescent="0.3">
      <c r="B68" s="3"/>
      <c r="C68" s="58"/>
      <c r="D68" s="76">
        <v>0</v>
      </c>
      <c r="E68" s="76">
        <v>0</v>
      </c>
      <c r="F68" s="63">
        <f>IFERROR(E68-D68,0)</f>
        <v>0</v>
      </c>
      <c r="G68" s="64">
        <f t="shared" ref="G68:G74" si="4">IFERROR(ABS(F68/D68),0)</f>
        <v>0</v>
      </c>
      <c r="H68" s="62"/>
      <c r="I68" s="62"/>
      <c r="J68" s="3"/>
    </row>
    <row r="69" spans="2:10" x14ac:dyDescent="0.3">
      <c r="B69" s="3"/>
      <c r="C69" s="58"/>
      <c r="D69" s="76">
        <v>0</v>
      </c>
      <c r="E69" s="76">
        <v>0</v>
      </c>
      <c r="F69" s="63">
        <f t="shared" ref="F69:F74" si="5">IFERROR(E69-D69,0)</f>
        <v>0</v>
      </c>
      <c r="G69" s="64">
        <f t="shared" si="4"/>
        <v>0</v>
      </c>
      <c r="H69" s="62"/>
      <c r="I69" s="62"/>
      <c r="J69" s="3"/>
    </row>
    <row r="70" spans="2:10" x14ac:dyDescent="0.3">
      <c r="B70" s="3"/>
      <c r="C70" s="58"/>
      <c r="D70" s="76">
        <v>0</v>
      </c>
      <c r="E70" s="76">
        <v>0</v>
      </c>
      <c r="F70" s="63">
        <f t="shared" si="5"/>
        <v>0</v>
      </c>
      <c r="G70" s="64">
        <f t="shared" si="4"/>
        <v>0</v>
      </c>
      <c r="H70" s="62"/>
      <c r="I70" s="62"/>
      <c r="J70" s="3"/>
    </row>
    <row r="71" spans="2:10" x14ac:dyDescent="0.3">
      <c r="B71" s="3"/>
      <c r="C71" s="58"/>
      <c r="D71" s="76">
        <v>0</v>
      </c>
      <c r="E71" s="76">
        <v>0</v>
      </c>
      <c r="F71" s="63">
        <f t="shared" si="5"/>
        <v>0</v>
      </c>
      <c r="G71" s="64">
        <f t="shared" si="4"/>
        <v>0</v>
      </c>
      <c r="H71" s="62"/>
      <c r="I71" s="62"/>
      <c r="J71" s="3"/>
    </row>
    <row r="72" spans="2:10" x14ac:dyDescent="0.3">
      <c r="B72" s="3"/>
      <c r="C72" s="58"/>
      <c r="D72" s="76">
        <v>0</v>
      </c>
      <c r="E72" s="76">
        <v>0</v>
      </c>
      <c r="F72" s="63">
        <f t="shared" si="5"/>
        <v>0</v>
      </c>
      <c r="G72" s="64">
        <f t="shared" si="4"/>
        <v>0</v>
      </c>
      <c r="H72" s="62"/>
      <c r="I72" s="62"/>
      <c r="J72" s="3"/>
    </row>
    <row r="73" spans="2:10" x14ac:dyDescent="0.3">
      <c r="B73" s="3"/>
      <c r="C73" s="58"/>
      <c r="D73" s="76">
        <v>0</v>
      </c>
      <c r="E73" s="76">
        <v>0</v>
      </c>
      <c r="F73" s="63">
        <f t="shared" si="5"/>
        <v>0</v>
      </c>
      <c r="G73" s="64">
        <f t="shared" si="4"/>
        <v>0</v>
      </c>
      <c r="H73" s="62"/>
      <c r="I73" s="62"/>
      <c r="J73" s="3"/>
    </row>
    <row r="74" spans="2:10" x14ac:dyDescent="0.3">
      <c r="B74" s="3"/>
      <c r="C74" s="58"/>
      <c r="D74" s="76">
        <v>0</v>
      </c>
      <c r="E74" s="76">
        <v>0</v>
      </c>
      <c r="F74" s="63">
        <f t="shared" si="5"/>
        <v>0</v>
      </c>
      <c r="G74" s="64">
        <f t="shared" si="4"/>
        <v>0</v>
      </c>
      <c r="H74" s="62"/>
      <c r="I74" s="62"/>
      <c r="J74" s="3"/>
    </row>
    <row r="75" spans="2:10" x14ac:dyDescent="0.3">
      <c r="B75" s="3"/>
      <c r="C75" s="58"/>
      <c r="D75" s="76"/>
      <c r="E75" s="76"/>
      <c r="F75" s="63"/>
      <c r="G75" s="64"/>
      <c r="H75" s="62"/>
      <c r="I75" s="62"/>
      <c r="J75" s="3"/>
    </row>
    <row r="76" spans="2:10" x14ac:dyDescent="0.3">
      <c r="B76" s="3"/>
      <c r="C76" s="6"/>
      <c r="D76" s="17"/>
      <c r="E76" s="98" t="s">
        <v>58</v>
      </c>
      <c r="F76" s="63">
        <f>SUM(F68:F75)</f>
        <v>0</v>
      </c>
      <c r="G76" s="71"/>
      <c r="H76" s="62"/>
      <c r="I76" s="62"/>
      <c r="J76" s="3"/>
    </row>
    <row r="77" spans="2:10" x14ac:dyDescent="0.3">
      <c r="B77" s="3"/>
      <c r="C77" s="3"/>
      <c r="D77" s="4"/>
      <c r="E77" s="4"/>
      <c r="F77" s="3"/>
      <c r="G77" s="3"/>
      <c r="H77" s="3"/>
      <c r="I77" s="3"/>
      <c r="J77" s="3"/>
    </row>
    <row r="78" spans="2:10" x14ac:dyDescent="0.3">
      <c r="B78" s="3"/>
      <c r="C78" s="3"/>
      <c r="D78" s="126" t="s">
        <v>18</v>
      </c>
      <c r="E78" s="126"/>
      <c r="F78" s="14" t="s">
        <v>20</v>
      </c>
      <c r="G78" s="14"/>
      <c r="H78" s="3"/>
      <c r="I78" s="3"/>
      <c r="J78" s="3"/>
    </row>
    <row r="79" spans="2:10" x14ac:dyDescent="0.3">
      <c r="B79" s="3"/>
      <c r="C79" s="3"/>
      <c r="D79" s="126" t="s">
        <v>21</v>
      </c>
      <c r="E79" s="126"/>
      <c r="F79" s="14" t="s">
        <v>24</v>
      </c>
      <c r="G79" s="14"/>
      <c r="H79" s="3"/>
      <c r="I79" s="3"/>
      <c r="J79" s="3"/>
    </row>
    <row r="80" spans="2:10" x14ac:dyDescent="0.3">
      <c r="B80" s="3"/>
      <c r="C80" s="3"/>
      <c r="D80" s="3"/>
      <c r="E80" s="3"/>
      <c r="F80" s="3"/>
      <c r="G80" s="3"/>
      <c r="H80" s="3"/>
      <c r="I80" s="3"/>
      <c r="J80" s="3"/>
    </row>
  </sheetData>
  <mergeCells count="3">
    <mergeCell ref="D78:E78"/>
    <mergeCell ref="D79:E79"/>
    <mergeCell ref="M6:Q11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7"/>
  <dimension ref="A1:AO96"/>
  <sheetViews>
    <sheetView zoomScaleNormal="100" workbookViewId="0">
      <pane ySplit="14" topLeftCell="A15" activePane="bottomLeft" state="frozen"/>
      <selection activeCell="O12" sqref="O12"/>
      <selection pane="bottomLeft" activeCell="S4" sqref="S4:U11"/>
    </sheetView>
  </sheetViews>
  <sheetFormatPr defaultColWidth="0" defaultRowHeight="15.6" x14ac:dyDescent="0.3"/>
  <cols>
    <col min="1" max="1" width="4.5546875" style="10" customWidth="1"/>
    <col min="2" max="2" width="3.6640625" style="10" customWidth="1"/>
    <col min="3" max="3" width="4.5546875" style="10" customWidth="1"/>
    <col min="4" max="4" width="23.6640625" style="10" customWidth="1"/>
    <col min="5" max="5" width="33.33203125" style="10" bestFit="1" customWidth="1"/>
    <col min="6" max="6" width="22.33203125" style="10" customWidth="1"/>
    <col min="7" max="7" width="7.6640625" style="10" customWidth="1"/>
    <col min="8" max="8" width="20.88671875" style="10" customWidth="1"/>
    <col min="9" max="9" width="8.109375" style="10" hidden="1" customWidth="1"/>
    <col min="10" max="10" width="8.109375" style="46" hidden="1" customWidth="1"/>
    <col min="11" max="12" width="8.109375" style="10" hidden="1" customWidth="1"/>
    <col min="13" max="13" width="23.44140625" style="10" customWidth="1"/>
    <col min="14" max="14" width="19.109375" style="10" customWidth="1"/>
    <col min="15" max="15" width="13.109375" style="10" bestFit="1" customWidth="1"/>
    <col min="16" max="16" width="8.33203125" style="10" customWidth="1"/>
    <col min="17" max="18" width="3.6640625" style="10" customWidth="1"/>
    <col min="19" max="19" width="9.109375" style="10" customWidth="1"/>
    <col min="20" max="20" width="9.6640625" style="10" customWidth="1"/>
    <col min="21" max="21" width="9.5546875" style="10" customWidth="1"/>
    <col min="22" max="22" width="9.109375" style="10" customWidth="1"/>
    <col min="23" max="25" width="9.109375" style="10" hidden="1" customWidth="1"/>
    <col min="26" max="26" width="25.5546875" style="16" hidden="1" customWidth="1"/>
    <col min="27" max="27" width="30.44140625" style="16" hidden="1" customWidth="1"/>
    <col min="28" max="28" width="22.6640625" style="16" hidden="1" customWidth="1"/>
    <col min="29" max="29" width="24.109375" style="16" hidden="1" customWidth="1"/>
    <col min="30" max="30" width="20" style="16" hidden="1" customWidth="1"/>
    <col min="31" max="31" width="20.44140625" style="16" hidden="1" customWidth="1"/>
    <col min="32" max="32" width="19.109375" style="16" hidden="1" customWidth="1"/>
    <col min="33" max="36" width="9.109375" style="16" hidden="1" customWidth="1"/>
    <col min="37" max="40" width="0" style="16" hidden="1" customWidth="1"/>
    <col min="41" max="41" width="0" style="10" hidden="1" customWidth="1"/>
    <col min="42" max="16384" width="9.109375" style="10" hidden="1"/>
  </cols>
  <sheetData>
    <row r="1" spans="2:34" ht="16.2" thickBot="1" x14ac:dyDescent="0.35"/>
    <row r="2" spans="2:34" ht="16.2" thickBot="1" x14ac:dyDescent="0.35">
      <c r="B2" s="3"/>
      <c r="C2" s="3"/>
      <c r="D2" s="3"/>
      <c r="E2" s="3"/>
      <c r="F2" s="3"/>
      <c r="G2" s="3"/>
      <c r="H2" s="3"/>
      <c r="I2" s="3"/>
      <c r="J2" s="6"/>
      <c r="K2" s="3"/>
      <c r="L2" s="3"/>
      <c r="M2" s="3"/>
      <c r="N2" s="3"/>
      <c r="O2" s="3"/>
      <c r="P2" s="3"/>
      <c r="Q2" s="3"/>
      <c r="S2" s="148" t="s">
        <v>68</v>
      </c>
      <c r="T2" s="149"/>
      <c r="U2" s="150"/>
    </row>
    <row r="3" spans="2:34" x14ac:dyDescent="0.3">
      <c r="B3" s="3"/>
      <c r="C3" s="25"/>
      <c r="D3" s="26"/>
      <c r="E3" s="26"/>
      <c r="F3" s="26"/>
      <c r="G3" s="26"/>
      <c r="H3" s="26"/>
      <c r="I3" s="26"/>
      <c r="J3" s="44"/>
      <c r="K3" s="26"/>
      <c r="L3" s="26"/>
      <c r="M3" s="26"/>
      <c r="N3" s="26"/>
      <c r="O3" s="26"/>
      <c r="P3" s="27"/>
      <c r="Q3" s="3"/>
      <c r="S3" s="151"/>
      <c r="T3" s="152"/>
      <c r="U3" s="153"/>
    </row>
    <row r="4" spans="2:34" ht="15.75" customHeight="1" x14ac:dyDescent="0.3">
      <c r="B4" s="3"/>
      <c r="C4" s="28"/>
      <c r="D4" s="157" t="s">
        <v>4</v>
      </c>
      <c r="E4" s="157"/>
      <c r="F4" s="157"/>
      <c r="G4" s="29"/>
      <c r="H4" s="29"/>
      <c r="I4" s="29"/>
      <c r="J4" s="45"/>
      <c r="K4" s="29"/>
      <c r="L4" s="29"/>
      <c r="M4" s="30"/>
      <c r="N4" s="30"/>
      <c r="O4" s="31"/>
      <c r="P4" s="35"/>
      <c r="Q4" s="3"/>
      <c r="S4" s="135" t="s">
        <v>73</v>
      </c>
      <c r="T4" s="136"/>
      <c r="U4" s="137"/>
    </row>
    <row r="5" spans="2:34" x14ac:dyDescent="0.3">
      <c r="B5" s="3"/>
      <c r="C5" s="28"/>
      <c r="D5" s="29" t="s">
        <v>5</v>
      </c>
      <c r="E5" s="29"/>
      <c r="F5" s="29"/>
      <c r="G5" s="29"/>
      <c r="H5" s="29"/>
      <c r="I5" s="29"/>
      <c r="J5" s="45"/>
      <c r="K5" s="29"/>
      <c r="L5" s="29"/>
      <c r="M5" s="30"/>
      <c r="N5" s="30"/>
      <c r="O5" s="31"/>
      <c r="P5" s="32"/>
      <c r="Q5" s="3"/>
      <c r="S5" s="135"/>
      <c r="T5" s="136"/>
      <c r="U5" s="137"/>
    </row>
    <row r="6" spans="2:34" x14ac:dyDescent="0.3">
      <c r="B6" s="3"/>
      <c r="C6" s="28"/>
      <c r="D6" s="157" t="s">
        <v>6</v>
      </c>
      <c r="E6" s="157"/>
      <c r="F6" s="29"/>
      <c r="G6" s="29"/>
      <c r="H6" s="31"/>
      <c r="I6" s="31"/>
      <c r="J6" s="45"/>
      <c r="K6" s="31"/>
      <c r="L6" s="31"/>
      <c r="M6" s="31"/>
      <c r="N6" s="31"/>
      <c r="O6" s="53" t="s">
        <v>19</v>
      </c>
      <c r="P6" s="88" t="s">
        <v>69</v>
      </c>
      <c r="Q6" s="3"/>
      <c r="S6" s="135"/>
      <c r="T6" s="136"/>
      <c r="U6" s="137"/>
    </row>
    <row r="7" spans="2:34" x14ac:dyDescent="0.3">
      <c r="B7" s="3"/>
      <c r="C7" s="28"/>
      <c r="D7" s="29"/>
      <c r="E7" s="29"/>
      <c r="F7" s="30"/>
      <c r="G7" s="30"/>
      <c r="H7" s="29"/>
      <c r="I7" s="29"/>
      <c r="J7" s="45"/>
      <c r="K7" s="29"/>
      <c r="L7" s="29"/>
      <c r="M7" s="29"/>
      <c r="N7" s="29"/>
      <c r="O7" s="31"/>
      <c r="P7" s="35"/>
      <c r="Q7" s="3"/>
      <c r="S7" s="135"/>
      <c r="T7" s="136"/>
      <c r="U7" s="137"/>
    </row>
    <row r="8" spans="2:34" ht="12" customHeight="1" x14ac:dyDescent="0.3">
      <c r="B8" s="3"/>
      <c r="C8" s="28"/>
      <c r="D8" s="158" t="s">
        <v>9</v>
      </c>
      <c r="E8" s="158" t="s">
        <v>0</v>
      </c>
      <c r="F8" s="159" t="s">
        <v>37</v>
      </c>
      <c r="G8" s="30"/>
      <c r="H8" s="128" t="s">
        <v>3</v>
      </c>
      <c r="I8" s="30"/>
      <c r="J8" s="51"/>
      <c r="K8" s="139"/>
      <c r="L8" s="139"/>
      <c r="M8" s="128" t="s">
        <v>38</v>
      </c>
      <c r="N8" s="128" t="s">
        <v>54</v>
      </c>
      <c r="O8" s="140"/>
      <c r="P8" s="141"/>
      <c r="Q8" s="3"/>
      <c r="S8" s="135"/>
      <c r="T8" s="136"/>
      <c r="U8" s="137"/>
    </row>
    <row r="9" spans="2:34" ht="12.75" customHeight="1" x14ac:dyDescent="0.3">
      <c r="B9" s="3"/>
      <c r="C9" s="28"/>
      <c r="D9" s="158"/>
      <c r="E9" s="158"/>
      <c r="F9" s="159"/>
      <c r="G9" s="30"/>
      <c r="H9" s="128"/>
      <c r="I9" s="30"/>
      <c r="J9" s="51"/>
      <c r="K9" s="51"/>
      <c r="L9" s="51"/>
      <c r="M9" s="128"/>
      <c r="N9" s="128"/>
      <c r="O9" s="140"/>
      <c r="P9" s="141"/>
      <c r="Q9" s="3"/>
      <c r="S9" s="135"/>
      <c r="T9" s="136"/>
      <c r="U9" s="137"/>
    </row>
    <row r="10" spans="2:34" ht="24.75" customHeight="1" x14ac:dyDescent="0.3">
      <c r="B10" s="3"/>
      <c r="C10" s="28"/>
      <c r="D10" s="77" t="s">
        <v>10</v>
      </c>
      <c r="E10" s="78" t="s">
        <v>11</v>
      </c>
      <c r="F10" s="79">
        <v>2466934902.6199999</v>
      </c>
      <c r="G10" s="80"/>
      <c r="H10" s="79">
        <v>5000</v>
      </c>
      <c r="I10" s="77"/>
      <c r="J10" s="81"/>
      <c r="K10" s="79"/>
      <c r="L10" s="79"/>
      <c r="M10" s="82">
        <v>0.05</v>
      </c>
      <c r="N10" s="79"/>
      <c r="O10" s="142"/>
      <c r="P10" s="143"/>
      <c r="Q10" s="3"/>
      <c r="S10" s="135"/>
      <c r="T10" s="136"/>
      <c r="U10" s="137"/>
    </row>
    <row r="11" spans="2:34" ht="21.75" customHeight="1" thickBot="1" x14ac:dyDescent="0.35">
      <c r="B11" s="3"/>
      <c r="C11" s="36"/>
      <c r="D11" s="83"/>
      <c r="E11" s="84"/>
      <c r="F11" s="85"/>
      <c r="G11" s="85"/>
      <c r="H11" s="85"/>
      <c r="I11" s="86"/>
      <c r="J11" s="87"/>
      <c r="K11" s="85"/>
      <c r="L11" s="85"/>
      <c r="M11" s="85"/>
      <c r="N11" s="85"/>
      <c r="O11" s="37"/>
      <c r="P11" s="38"/>
      <c r="Q11" s="3"/>
      <c r="S11" s="145"/>
      <c r="T11" s="146"/>
      <c r="U11" s="147"/>
    </row>
    <row r="12" spans="2:34" ht="8.25" customHeight="1" thickBot="1" x14ac:dyDescent="0.35">
      <c r="B12" s="3"/>
      <c r="C12" s="3"/>
      <c r="D12" s="5"/>
      <c r="E12" s="9"/>
      <c r="F12" s="15"/>
      <c r="G12" s="15"/>
      <c r="H12" s="15"/>
      <c r="I12" s="15"/>
      <c r="J12" s="18"/>
      <c r="K12" s="15"/>
      <c r="L12" s="15"/>
      <c r="M12" s="144"/>
      <c r="N12" s="144"/>
      <c r="O12" s="15"/>
      <c r="P12" s="15"/>
      <c r="Q12" s="3"/>
    </row>
    <row r="13" spans="2:34" ht="21" customHeight="1" thickBot="1" x14ac:dyDescent="0.35">
      <c r="B13" s="3"/>
      <c r="C13" s="154" t="s">
        <v>55</v>
      </c>
      <c r="D13" s="155"/>
      <c r="E13" s="155"/>
      <c r="F13" s="155"/>
      <c r="G13" s="155"/>
      <c r="H13" s="155"/>
      <c r="I13" s="155"/>
      <c r="J13" s="155"/>
      <c r="K13" s="155"/>
      <c r="L13" s="155"/>
      <c r="M13" s="155"/>
      <c r="N13" s="155"/>
      <c r="O13" s="155"/>
      <c r="P13" s="156"/>
      <c r="Q13" s="3"/>
    </row>
    <row r="14" spans="2:34" ht="63" thickBot="1" x14ac:dyDescent="0.35">
      <c r="B14" s="3"/>
      <c r="C14" s="54"/>
      <c r="D14" s="55" t="s">
        <v>34</v>
      </c>
      <c r="E14" s="56" t="s">
        <v>70</v>
      </c>
      <c r="F14" s="55" t="s">
        <v>2</v>
      </c>
      <c r="G14" s="55" t="s">
        <v>36</v>
      </c>
      <c r="H14" s="56" t="s">
        <v>51</v>
      </c>
      <c r="I14" s="55"/>
      <c r="J14" s="55"/>
      <c r="K14" s="55"/>
      <c r="L14" s="55"/>
      <c r="M14" s="57" t="s">
        <v>52</v>
      </c>
      <c r="N14" s="57" t="s">
        <v>35</v>
      </c>
      <c r="O14" s="138"/>
      <c r="P14" s="138"/>
      <c r="Q14" s="3"/>
      <c r="AA14" s="21"/>
      <c r="AB14" s="21"/>
      <c r="AC14" s="21"/>
      <c r="AD14" s="21"/>
      <c r="AE14" s="21"/>
      <c r="AF14" s="22"/>
      <c r="AG14" s="20"/>
      <c r="AH14" s="20"/>
    </row>
    <row r="15" spans="2:34" ht="27" customHeight="1" thickBot="1" x14ac:dyDescent="0.35">
      <c r="B15" s="3"/>
      <c r="C15" s="58">
        <v>0</v>
      </c>
      <c r="D15" s="57" t="s">
        <v>17</v>
      </c>
      <c r="E15" s="57" t="s">
        <v>17</v>
      </c>
      <c r="F15" s="57" t="s">
        <v>17</v>
      </c>
      <c r="G15" s="57" t="s">
        <v>17</v>
      </c>
      <c r="H15" s="57" t="s">
        <v>17</v>
      </c>
      <c r="I15" s="59" t="s">
        <v>49</v>
      </c>
      <c r="J15" s="59" t="s">
        <v>48</v>
      </c>
      <c r="K15" s="59"/>
      <c r="L15" s="59" t="s">
        <v>45</v>
      </c>
      <c r="M15" s="60" t="s">
        <v>17</v>
      </c>
      <c r="N15" s="61">
        <f>H10*AA16</f>
        <v>15000</v>
      </c>
      <c r="O15" s="62"/>
      <c r="P15" s="62"/>
      <c r="Q15" s="3"/>
      <c r="Z15" s="43" t="s">
        <v>47</v>
      </c>
      <c r="AA15" s="43" t="s">
        <v>46</v>
      </c>
      <c r="AB15" s="42" t="s">
        <v>45</v>
      </c>
      <c r="AC15" s="21"/>
      <c r="AD15" s="21"/>
      <c r="AE15" s="21"/>
      <c r="AF15" s="22"/>
      <c r="AG15" s="20"/>
      <c r="AH15" s="20"/>
    </row>
    <row r="16" spans="2:34" x14ac:dyDescent="0.3">
      <c r="B16" s="3"/>
      <c r="C16" s="6">
        <v>1</v>
      </c>
      <c r="D16" s="101">
        <v>50</v>
      </c>
      <c r="E16" s="102">
        <v>0</v>
      </c>
      <c r="F16" s="63">
        <f>E16-D16</f>
        <v>-50</v>
      </c>
      <c r="G16" s="64">
        <f>IFERROR(ABS(F16/D16),0)</f>
        <v>1</v>
      </c>
      <c r="H16" s="62">
        <f t="shared" ref="H16:H55" si="0">ABS(IF(D16&lt;$H$10,G16*$H$10,F16))</f>
        <v>5000</v>
      </c>
      <c r="I16" s="65">
        <f t="shared" ref="I16:I55" si="1">IF(D16&lt;$H$10,H16,0)</f>
        <v>5000</v>
      </c>
      <c r="J16" s="66">
        <f t="shared" ref="J16:J55" si="2">IFERROR(LARGE($I$16:$I$55,K16),0)</f>
        <v>5000</v>
      </c>
      <c r="K16" s="67">
        <v>1</v>
      </c>
      <c r="L16" s="68">
        <f t="shared" ref="L16:L55" si="3">VLOOKUP(K16,$Z$15:$AB$96,3,FALSE)</f>
        <v>1.75</v>
      </c>
      <c r="M16" s="69">
        <f>J16*L16</f>
        <v>8750</v>
      </c>
      <c r="N16" s="70"/>
      <c r="O16" s="138"/>
      <c r="P16" s="138"/>
      <c r="Q16" s="3"/>
      <c r="Z16" s="47">
        <v>0</v>
      </c>
      <c r="AA16" s="1">
        <f>ROUNDUP(_xlfn.GAMMA.INV((1-$M$10),(1+Z16),1),2)</f>
        <v>3</v>
      </c>
      <c r="AB16" s="2">
        <f>AA16</f>
        <v>3</v>
      </c>
      <c r="AC16" s="23"/>
      <c r="AD16" s="23"/>
    </row>
    <row r="17" spans="2:30" x14ac:dyDescent="0.3">
      <c r="B17" s="3"/>
      <c r="C17" s="6">
        <v>2</v>
      </c>
      <c r="D17" s="101">
        <v>100</v>
      </c>
      <c r="E17" s="102">
        <v>25</v>
      </c>
      <c r="F17" s="63">
        <f t="shared" ref="F17:F55" si="4">E17-D17</f>
        <v>-75</v>
      </c>
      <c r="G17" s="64">
        <f t="shared" ref="G17:G55" si="5">IFERROR(ABS(F17/D17),0)</f>
        <v>0.75</v>
      </c>
      <c r="H17" s="62">
        <f t="shared" si="0"/>
        <v>3750</v>
      </c>
      <c r="I17" s="65">
        <f t="shared" si="1"/>
        <v>3750</v>
      </c>
      <c r="J17" s="66">
        <f t="shared" si="2"/>
        <v>3750</v>
      </c>
      <c r="K17" s="67">
        <v>2</v>
      </c>
      <c r="L17" s="68">
        <f t="shared" si="3"/>
        <v>1.5499999999999998</v>
      </c>
      <c r="M17" s="69">
        <f t="shared" ref="M17:M55" si="6">J17*L17</f>
        <v>5812.4999999999991</v>
      </c>
      <c r="N17" s="54"/>
      <c r="O17" s="138"/>
      <c r="P17" s="138"/>
      <c r="Q17" s="3"/>
      <c r="Z17" s="41">
        <v>1</v>
      </c>
      <c r="AA17" s="1">
        <f>ROUNDUP(_xlfn.GAMMA.INV((1-$M$10),(1+Z17),1),2)</f>
        <v>4.75</v>
      </c>
      <c r="AB17" s="2">
        <f>AA17-AA16</f>
        <v>1.75</v>
      </c>
      <c r="AC17" s="23"/>
      <c r="AD17" s="23"/>
    </row>
    <row r="18" spans="2:30" x14ac:dyDescent="0.3">
      <c r="B18" s="3"/>
      <c r="C18" s="6">
        <v>3</v>
      </c>
      <c r="D18" s="101">
        <v>500</v>
      </c>
      <c r="E18" s="102">
        <v>250</v>
      </c>
      <c r="F18" s="63">
        <f t="shared" si="4"/>
        <v>-250</v>
      </c>
      <c r="G18" s="64">
        <f t="shared" si="5"/>
        <v>0.5</v>
      </c>
      <c r="H18" s="62">
        <f t="shared" si="0"/>
        <v>2500</v>
      </c>
      <c r="I18" s="65">
        <f t="shared" si="1"/>
        <v>2500</v>
      </c>
      <c r="J18" s="66">
        <f t="shared" si="2"/>
        <v>2500</v>
      </c>
      <c r="K18" s="67">
        <v>3</v>
      </c>
      <c r="L18" s="68">
        <f t="shared" si="3"/>
        <v>1.46</v>
      </c>
      <c r="M18" s="69">
        <f t="shared" si="6"/>
        <v>3650</v>
      </c>
      <c r="N18" s="54"/>
      <c r="O18" s="138"/>
      <c r="P18" s="138"/>
      <c r="Q18" s="3"/>
      <c r="Z18" s="41">
        <v>2</v>
      </c>
      <c r="AA18" s="1">
        <f t="shared" ref="AA18:AA81" si="7">ROUNDUP(_xlfn.GAMMA.INV((1-$M$10),(1+Z18),1),2)</f>
        <v>6.3</v>
      </c>
      <c r="AB18" s="2">
        <f t="shared" ref="AB18:AB51" si="8">AA18-AA17</f>
        <v>1.5499999999999998</v>
      </c>
      <c r="AC18" s="23"/>
      <c r="AD18" s="23"/>
    </row>
    <row r="19" spans="2:30" x14ac:dyDescent="0.3">
      <c r="B19" s="3"/>
      <c r="C19" s="6">
        <v>4</v>
      </c>
      <c r="D19" s="101">
        <v>10</v>
      </c>
      <c r="E19" s="102">
        <v>9</v>
      </c>
      <c r="F19" s="63">
        <f t="shared" si="4"/>
        <v>-1</v>
      </c>
      <c r="G19" s="64">
        <f t="shared" si="5"/>
        <v>0.1</v>
      </c>
      <c r="H19" s="62">
        <f t="shared" si="0"/>
        <v>500</v>
      </c>
      <c r="I19" s="65">
        <f t="shared" si="1"/>
        <v>500</v>
      </c>
      <c r="J19" s="66">
        <f t="shared" si="2"/>
        <v>500</v>
      </c>
      <c r="K19" s="67">
        <v>4</v>
      </c>
      <c r="L19" s="68">
        <f t="shared" si="3"/>
        <v>1.4000000000000004</v>
      </c>
      <c r="M19" s="69">
        <f t="shared" si="6"/>
        <v>700.00000000000023</v>
      </c>
      <c r="N19" s="54"/>
      <c r="O19" s="138"/>
      <c r="P19" s="138"/>
      <c r="Q19" s="3"/>
      <c r="Z19" s="41">
        <v>3</v>
      </c>
      <c r="AA19" s="1">
        <f t="shared" si="7"/>
        <v>7.76</v>
      </c>
      <c r="AB19" s="2">
        <f t="shared" si="8"/>
        <v>1.46</v>
      </c>
      <c r="AC19" s="23"/>
      <c r="AD19" s="23"/>
    </row>
    <row r="20" spans="2:30" x14ac:dyDescent="0.3">
      <c r="B20" s="3"/>
      <c r="C20" s="6">
        <v>5</v>
      </c>
      <c r="D20" s="101">
        <v>10000</v>
      </c>
      <c r="E20" s="102">
        <v>9000</v>
      </c>
      <c r="F20" s="63">
        <f t="shared" si="4"/>
        <v>-1000</v>
      </c>
      <c r="G20" s="64">
        <f t="shared" si="5"/>
        <v>0.1</v>
      </c>
      <c r="H20" s="62">
        <f t="shared" si="0"/>
        <v>1000</v>
      </c>
      <c r="I20" s="65">
        <f t="shared" si="1"/>
        <v>0</v>
      </c>
      <c r="J20" s="66">
        <f t="shared" si="2"/>
        <v>250</v>
      </c>
      <c r="K20" s="67">
        <v>5</v>
      </c>
      <c r="L20" s="68">
        <f t="shared" si="3"/>
        <v>1.3599999999999994</v>
      </c>
      <c r="M20" s="69">
        <f t="shared" si="6"/>
        <v>339.99999999999989</v>
      </c>
      <c r="N20" s="54"/>
      <c r="O20" s="138"/>
      <c r="P20" s="138"/>
      <c r="Q20" s="3"/>
      <c r="Z20" s="41">
        <v>4</v>
      </c>
      <c r="AA20" s="1">
        <f t="shared" si="7"/>
        <v>9.16</v>
      </c>
      <c r="AB20" s="2">
        <f t="shared" si="8"/>
        <v>1.4000000000000004</v>
      </c>
      <c r="AC20" s="23"/>
      <c r="AD20" s="23"/>
    </row>
    <row r="21" spans="2:30" x14ac:dyDescent="0.3">
      <c r="B21" s="3"/>
      <c r="C21" s="6">
        <v>6</v>
      </c>
      <c r="D21" s="101">
        <v>1000</v>
      </c>
      <c r="E21" s="102">
        <v>950</v>
      </c>
      <c r="F21" s="63">
        <f t="shared" si="4"/>
        <v>-50</v>
      </c>
      <c r="G21" s="64">
        <f t="shared" si="5"/>
        <v>0.05</v>
      </c>
      <c r="H21" s="62">
        <f t="shared" si="0"/>
        <v>250</v>
      </c>
      <c r="I21" s="65">
        <f t="shared" si="1"/>
        <v>250</v>
      </c>
      <c r="J21" s="66">
        <f t="shared" si="2"/>
        <v>0</v>
      </c>
      <c r="K21" s="67">
        <v>6</v>
      </c>
      <c r="L21" s="68">
        <f t="shared" si="3"/>
        <v>1.33</v>
      </c>
      <c r="M21" s="69">
        <f t="shared" si="6"/>
        <v>0</v>
      </c>
      <c r="N21" s="54"/>
      <c r="O21" s="138"/>
      <c r="P21" s="138"/>
      <c r="Q21" s="3"/>
      <c r="Z21" s="41">
        <v>5</v>
      </c>
      <c r="AA21" s="1">
        <f t="shared" si="7"/>
        <v>10.52</v>
      </c>
      <c r="AB21" s="2">
        <f t="shared" si="8"/>
        <v>1.3599999999999994</v>
      </c>
      <c r="AC21" s="23"/>
      <c r="AD21" s="23"/>
    </row>
    <row r="22" spans="2:30" x14ac:dyDescent="0.3">
      <c r="B22" s="3"/>
      <c r="C22" s="6">
        <v>7</v>
      </c>
      <c r="D22" s="76"/>
      <c r="E22" s="76"/>
      <c r="F22" s="63">
        <f t="shared" si="4"/>
        <v>0</v>
      </c>
      <c r="G22" s="64">
        <f t="shared" si="5"/>
        <v>0</v>
      </c>
      <c r="H22" s="62">
        <f t="shared" si="0"/>
        <v>0</v>
      </c>
      <c r="I22" s="65">
        <f t="shared" si="1"/>
        <v>0</v>
      </c>
      <c r="J22" s="66">
        <f t="shared" si="2"/>
        <v>0</v>
      </c>
      <c r="K22" s="67">
        <v>7</v>
      </c>
      <c r="L22" s="68">
        <f t="shared" si="3"/>
        <v>1.3000000000000007</v>
      </c>
      <c r="M22" s="69">
        <f t="shared" si="6"/>
        <v>0</v>
      </c>
      <c r="N22" s="54"/>
      <c r="O22" s="62"/>
      <c r="P22" s="62"/>
      <c r="Q22" s="3"/>
      <c r="Z22" s="41">
        <v>6</v>
      </c>
      <c r="AA22" s="1">
        <f t="shared" si="7"/>
        <v>11.85</v>
      </c>
      <c r="AB22" s="2">
        <f t="shared" si="8"/>
        <v>1.33</v>
      </c>
      <c r="AC22" s="23"/>
      <c r="AD22" s="23"/>
    </row>
    <row r="23" spans="2:30" x14ac:dyDescent="0.3">
      <c r="B23" s="3"/>
      <c r="C23" s="6">
        <v>8</v>
      </c>
      <c r="D23" s="76"/>
      <c r="E23" s="76"/>
      <c r="F23" s="63">
        <f t="shared" si="4"/>
        <v>0</v>
      </c>
      <c r="G23" s="64">
        <f t="shared" si="5"/>
        <v>0</v>
      </c>
      <c r="H23" s="62">
        <f t="shared" si="0"/>
        <v>0</v>
      </c>
      <c r="I23" s="65">
        <f t="shared" si="1"/>
        <v>0</v>
      </c>
      <c r="J23" s="66">
        <f t="shared" si="2"/>
        <v>0</v>
      </c>
      <c r="K23" s="67">
        <v>8</v>
      </c>
      <c r="L23" s="68">
        <f t="shared" si="3"/>
        <v>1.2899999999999991</v>
      </c>
      <c r="M23" s="69">
        <f t="shared" si="6"/>
        <v>0</v>
      </c>
      <c r="N23" s="54"/>
      <c r="O23" s="62"/>
      <c r="P23" s="62"/>
      <c r="Q23" s="3"/>
      <c r="Z23" s="41">
        <v>7</v>
      </c>
      <c r="AA23" s="1">
        <f t="shared" si="7"/>
        <v>13.15</v>
      </c>
      <c r="AB23" s="2">
        <f t="shared" si="8"/>
        <v>1.3000000000000007</v>
      </c>
      <c r="AC23" s="23"/>
      <c r="AD23" s="23"/>
    </row>
    <row r="24" spans="2:30" x14ac:dyDescent="0.3">
      <c r="B24" s="3"/>
      <c r="C24" s="6">
        <v>9</v>
      </c>
      <c r="D24" s="76"/>
      <c r="E24" s="76"/>
      <c r="F24" s="63">
        <f t="shared" si="4"/>
        <v>0</v>
      </c>
      <c r="G24" s="64">
        <f t="shared" si="5"/>
        <v>0</v>
      </c>
      <c r="H24" s="62">
        <f t="shared" si="0"/>
        <v>0</v>
      </c>
      <c r="I24" s="65">
        <f t="shared" si="1"/>
        <v>0</v>
      </c>
      <c r="J24" s="66">
        <f t="shared" si="2"/>
        <v>0</v>
      </c>
      <c r="K24" s="67">
        <v>9</v>
      </c>
      <c r="L24" s="68">
        <f t="shared" si="3"/>
        <v>1.2699999999999996</v>
      </c>
      <c r="M24" s="69">
        <f t="shared" si="6"/>
        <v>0</v>
      </c>
      <c r="N24" s="54"/>
      <c r="O24" s="62"/>
      <c r="P24" s="62"/>
      <c r="Q24" s="3"/>
      <c r="Z24" s="41">
        <v>8</v>
      </c>
      <c r="AA24" s="1">
        <f t="shared" si="7"/>
        <v>14.44</v>
      </c>
      <c r="AB24" s="2">
        <f t="shared" si="8"/>
        <v>1.2899999999999991</v>
      </c>
      <c r="AC24" s="23"/>
      <c r="AD24" s="23"/>
    </row>
    <row r="25" spans="2:30" x14ac:dyDescent="0.3">
      <c r="B25" s="3"/>
      <c r="C25" s="6">
        <v>10</v>
      </c>
      <c r="D25" s="76">
        <v>0</v>
      </c>
      <c r="E25" s="76">
        <v>0</v>
      </c>
      <c r="F25" s="63">
        <f t="shared" si="4"/>
        <v>0</v>
      </c>
      <c r="G25" s="64">
        <f t="shared" si="5"/>
        <v>0</v>
      </c>
      <c r="H25" s="62">
        <f t="shared" si="0"/>
        <v>0</v>
      </c>
      <c r="I25" s="65">
        <f t="shared" si="1"/>
        <v>0</v>
      </c>
      <c r="J25" s="66">
        <f t="shared" si="2"/>
        <v>0</v>
      </c>
      <c r="K25" s="67">
        <v>10</v>
      </c>
      <c r="L25" s="68">
        <f t="shared" si="3"/>
        <v>1.2600000000000033</v>
      </c>
      <c r="M25" s="69">
        <f t="shared" si="6"/>
        <v>0</v>
      </c>
      <c r="N25" s="54"/>
      <c r="O25" s="62"/>
      <c r="P25" s="62"/>
      <c r="Q25" s="3"/>
      <c r="Z25" s="41">
        <v>9</v>
      </c>
      <c r="AA25" s="1">
        <f t="shared" si="7"/>
        <v>15.709999999999999</v>
      </c>
      <c r="AB25" s="2">
        <f t="shared" si="8"/>
        <v>1.2699999999999996</v>
      </c>
    </row>
    <row r="26" spans="2:30" x14ac:dyDescent="0.3">
      <c r="B26" s="3"/>
      <c r="C26" s="6">
        <v>11</v>
      </c>
      <c r="D26" s="76">
        <v>0</v>
      </c>
      <c r="E26" s="76">
        <v>0</v>
      </c>
      <c r="F26" s="63">
        <f t="shared" si="4"/>
        <v>0</v>
      </c>
      <c r="G26" s="64">
        <f t="shared" si="5"/>
        <v>0</v>
      </c>
      <c r="H26" s="62">
        <f t="shared" si="0"/>
        <v>0</v>
      </c>
      <c r="I26" s="65">
        <f t="shared" si="1"/>
        <v>0</v>
      </c>
      <c r="J26" s="66">
        <f t="shared" si="2"/>
        <v>0</v>
      </c>
      <c r="K26" s="67">
        <v>11</v>
      </c>
      <c r="L26" s="68">
        <f t="shared" si="3"/>
        <v>1.2399999999999984</v>
      </c>
      <c r="M26" s="69">
        <f t="shared" si="6"/>
        <v>0</v>
      </c>
      <c r="N26" s="54"/>
      <c r="O26" s="62"/>
      <c r="P26" s="62"/>
      <c r="Q26" s="3"/>
      <c r="Z26" s="41">
        <v>10</v>
      </c>
      <c r="AA26" s="1">
        <f t="shared" si="7"/>
        <v>16.970000000000002</v>
      </c>
      <c r="AB26" s="2">
        <f t="shared" si="8"/>
        <v>1.2600000000000033</v>
      </c>
    </row>
    <row r="27" spans="2:30" x14ac:dyDescent="0.3">
      <c r="B27" s="3"/>
      <c r="C27" s="6">
        <v>12</v>
      </c>
      <c r="D27" s="76">
        <v>0</v>
      </c>
      <c r="E27" s="76">
        <v>0</v>
      </c>
      <c r="F27" s="63">
        <f t="shared" si="4"/>
        <v>0</v>
      </c>
      <c r="G27" s="64">
        <f t="shared" si="5"/>
        <v>0</v>
      </c>
      <c r="H27" s="62">
        <f t="shared" si="0"/>
        <v>0</v>
      </c>
      <c r="I27" s="65">
        <f t="shared" si="1"/>
        <v>0</v>
      </c>
      <c r="J27" s="66">
        <f t="shared" si="2"/>
        <v>0</v>
      </c>
      <c r="K27" s="67">
        <v>12</v>
      </c>
      <c r="L27" s="68">
        <f t="shared" si="3"/>
        <v>1.240000000000002</v>
      </c>
      <c r="M27" s="69">
        <f t="shared" si="6"/>
        <v>0</v>
      </c>
      <c r="N27" s="54"/>
      <c r="O27" s="62"/>
      <c r="P27" s="62"/>
      <c r="Q27" s="3"/>
      <c r="Z27" s="41">
        <v>11</v>
      </c>
      <c r="AA27" s="1">
        <f t="shared" si="7"/>
        <v>18.21</v>
      </c>
      <c r="AB27" s="2">
        <f t="shared" si="8"/>
        <v>1.2399999999999984</v>
      </c>
    </row>
    <row r="28" spans="2:30" x14ac:dyDescent="0.3">
      <c r="B28" s="3"/>
      <c r="C28" s="6">
        <v>13</v>
      </c>
      <c r="D28" s="76">
        <v>0</v>
      </c>
      <c r="E28" s="76">
        <v>0</v>
      </c>
      <c r="F28" s="63">
        <f t="shared" si="4"/>
        <v>0</v>
      </c>
      <c r="G28" s="64">
        <f t="shared" si="5"/>
        <v>0</v>
      </c>
      <c r="H28" s="62">
        <f t="shared" si="0"/>
        <v>0</v>
      </c>
      <c r="I28" s="65">
        <f t="shared" si="1"/>
        <v>0</v>
      </c>
      <c r="J28" s="66">
        <f t="shared" si="2"/>
        <v>0</v>
      </c>
      <c r="K28" s="67">
        <v>13</v>
      </c>
      <c r="L28" s="68">
        <f t="shared" si="3"/>
        <v>1.2199999999999989</v>
      </c>
      <c r="M28" s="69">
        <f t="shared" si="6"/>
        <v>0</v>
      </c>
      <c r="N28" s="54"/>
      <c r="O28" s="62"/>
      <c r="P28" s="62"/>
      <c r="Q28" s="3"/>
      <c r="Z28" s="41">
        <v>12</v>
      </c>
      <c r="AA28" s="1">
        <f t="shared" si="7"/>
        <v>19.450000000000003</v>
      </c>
      <c r="AB28" s="2">
        <f t="shared" si="8"/>
        <v>1.240000000000002</v>
      </c>
    </row>
    <row r="29" spans="2:30" x14ac:dyDescent="0.3">
      <c r="B29" s="3"/>
      <c r="C29" s="6">
        <v>14</v>
      </c>
      <c r="D29" s="76">
        <v>0</v>
      </c>
      <c r="E29" s="76">
        <v>0</v>
      </c>
      <c r="F29" s="63">
        <f t="shared" si="4"/>
        <v>0</v>
      </c>
      <c r="G29" s="64">
        <f t="shared" si="5"/>
        <v>0</v>
      </c>
      <c r="H29" s="62">
        <f t="shared" si="0"/>
        <v>0</v>
      </c>
      <c r="I29" s="65">
        <f t="shared" si="1"/>
        <v>0</v>
      </c>
      <c r="J29" s="66">
        <f t="shared" si="2"/>
        <v>0</v>
      </c>
      <c r="K29" s="67">
        <v>14</v>
      </c>
      <c r="L29" s="68">
        <f t="shared" si="3"/>
        <v>1.2199999999999989</v>
      </c>
      <c r="M29" s="69">
        <f t="shared" si="6"/>
        <v>0</v>
      </c>
      <c r="N29" s="54"/>
      <c r="O29" s="62"/>
      <c r="P29" s="62"/>
      <c r="Q29" s="3"/>
      <c r="Z29" s="41">
        <v>13</v>
      </c>
      <c r="AA29" s="1">
        <f t="shared" si="7"/>
        <v>20.67</v>
      </c>
      <c r="AB29" s="2">
        <f t="shared" si="8"/>
        <v>1.2199999999999989</v>
      </c>
    </row>
    <row r="30" spans="2:30" x14ac:dyDescent="0.3">
      <c r="B30" s="3"/>
      <c r="C30" s="6">
        <v>15</v>
      </c>
      <c r="D30" s="76">
        <v>0</v>
      </c>
      <c r="E30" s="76">
        <v>0</v>
      </c>
      <c r="F30" s="63">
        <f t="shared" si="4"/>
        <v>0</v>
      </c>
      <c r="G30" s="64">
        <f t="shared" si="5"/>
        <v>0</v>
      </c>
      <c r="H30" s="62">
        <f t="shared" si="0"/>
        <v>0</v>
      </c>
      <c r="I30" s="65">
        <f t="shared" si="1"/>
        <v>0</v>
      </c>
      <c r="J30" s="66">
        <f t="shared" si="2"/>
        <v>0</v>
      </c>
      <c r="K30" s="67">
        <v>15</v>
      </c>
      <c r="L30" s="68">
        <f t="shared" si="3"/>
        <v>1.2100000000000009</v>
      </c>
      <c r="M30" s="69">
        <f t="shared" si="6"/>
        <v>0</v>
      </c>
      <c r="N30" s="54"/>
      <c r="O30" s="62"/>
      <c r="P30" s="62"/>
      <c r="Q30" s="3"/>
      <c r="Z30" s="41">
        <v>14</v>
      </c>
      <c r="AA30" s="1">
        <f t="shared" si="7"/>
        <v>21.89</v>
      </c>
      <c r="AB30" s="2">
        <f t="shared" si="8"/>
        <v>1.2199999999999989</v>
      </c>
    </row>
    <row r="31" spans="2:30" x14ac:dyDescent="0.3">
      <c r="B31" s="3"/>
      <c r="C31" s="6">
        <v>16</v>
      </c>
      <c r="D31" s="76">
        <v>0</v>
      </c>
      <c r="E31" s="76">
        <v>0</v>
      </c>
      <c r="F31" s="63">
        <f t="shared" si="4"/>
        <v>0</v>
      </c>
      <c r="G31" s="64">
        <f t="shared" si="5"/>
        <v>0</v>
      </c>
      <c r="H31" s="62">
        <f t="shared" si="0"/>
        <v>0</v>
      </c>
      <c r="I31" s="65">
        <f t="shared" si="1"/>
        <v>0</v>
      </c>
      <c r="J31" s="66">
        <f t="shared" si="2"/>
        <v>0</v>
      </c>
      <c r="K31" s="67">
        <v>16</v>
      </c>
      <c r="L31" s="68">
        <f t="shared" si="3"/>
        <v>1.2100000000000009</v>
      </c>
      <c r="M31" s="69">
        <f t="shared" si="6"/>
        <v>0</v>
      </c>
      <c r="N31" s="54"/>
      <c r="O31" s="62"/>
      <c r="P31" s="62"/>
      <c r="Q31" s="3"/>
      <c r="Z31" s="41">
        <v>15</v>
      </c>
      <c r="AA31" s="1">
        <f t="shared" si="7"/>
        <v>23.1</v>
      </c>
      <c r="AB31" s="2">
        <f t="shared" si="8"/>
        <v>1.2100000000000009</v>
      </c>
    </row>
    <row r="32" spans="2:30" x14ac:dyDescent="0.3">
      <c r="B32" s="3"/>
      <c r="C32" s="6">
        <v>17</v>
      </c>
      <c r="D32" s="76">
        <v>0</v>
      </c>
      <c r="E32" s="76">
        <v>0</v>
      </c>
      <c r="F32" s="63">
        <f t="shared" si="4"/>
        <v>0</v>
      </c>
      <c r="G32" s="64">
        <f t="shared" si="5"/>
        <v>0</v>
      </c>
      <c r="H32" s="62">
        <f t="shared" si="0"/>
        <v>0</v>
      </c>
      <c r="I32" s="65">
        <f t="shared" si="1"/>
        <v>0</v>
      </c>
      <c r="J32" s="66">
        <f t="shared" si="2"/>
        <v>0</v>
      </c>
      <c r="K32" s="67">
        <v>17</v>
      </c>
      <c r="L32" s="68">
        <f t="shared" si="3"/>
        <v>1.1899999999999977</v>
      </c>
      <c r="M32" s="69">
        <f t="shared" si="6"/>
        <v>0</v>
      </c>
      <c r="N32" s="54"/>
      <c r="O32" s="62"/>
      <c r="P32" s="62"/>
      <c r="Q32" s="3"/>
      <c r="Z32" s="41">
        <v>16</v>
      </c>
      <c r="AA32" s="1">
        <f t="shared" si="7"/>
        <v>24.310000000000002</v>
      </c>
      <c r="AB32" s="2">
        <f t="shared" si="8"/>
        <v>1.2100000000000009</v>
      </c>
    </row>
    <row r="33" spans="2:28" x14ac:dyDescent="0.3">
      <c r="B33" s="3"/>
      <c r="C33" s="6">
        <v>18</v>
      </c>
      <c r="D33" s="76">
        <v>0</v>
      </c>
      <c r="E33" s="76">
        <v>0</v>
      </c>
      <c r="F33" s="63">
        <f t="shared" si="4"/>
        <v>0</v>
      </c>
      <c r="G33" s="64">
        <f t="shared" si="5"/>
        <v>0</v>
      </c>
      <c r="H33" s="62">
        <f t="shared" si="0"/>
        <v>0</v>
      </c>
      <c r="I33" s="65">
        <f t="shared" si="1"/>
        <v>0</v>
      </c>
      <c r="J33" s="66">
        <f t="shared" si="2"/>
        <v>0</v>
      </c>
      <c r="K33" s="67">
        <v>18</v>
      </c>
      <c r="L33" s="68">
        <f t="shared" si="3"/>
        <v>1.2000000000000028</v>
      </c>
      <c r="M33" s="69">
        <f t="shared" si="6"/>
        <v>0</v>
      </c>
      <c r="N33" s="54"/>
      <c r="O33" s="62"/>
      <c r="P33" s="62"/>
      <c r="Q33" s="3"/>
      <c r="Z33" s="41">
        <v>17</v>
      </c>
      <c r="AA33" s="1">
        <f t="shared" si="7"/>
        <v>25.5</v>
      </c>
      <c r="AB33" s="2">
        <f t="shared" si="8"/>
        <v>1.1899999999999977</v>
      </c>
    </row>
    <row r="34" spans="2:28" x14ac:dyDescent="0.3">
      <c r="B34" s="3"/>
      <c r="C34" s="6">
        <v>19</v>
      </c>
      <c r="D34" s="76">
        <v>0</v>
      </c>
      <c r="E34" s="76">
        <v>0</v>
      </c>
      <c r="F34" s="63">
        <f t="shared" si="4"/>
        <v>0</v>
      </c>
      <c r="G34" s="64">
        <f t="shared" si="5"/>
        <v>0</v>
      </c>
      <c r="H34" s="62">
        <f t="shared" si="0"/>
        <v>0</v>
      </c>
      <c r="I34" s="65">
        <f t="shared" si="1"/>
        <v>0</v>
      </c>
      <c r="J34" s="66">
        <f t="shared" si="2"/>
        <v>0</v>
      </c>
      <c r="K34" s="67">
        <v>19</v>
      </c>
      <c r="L34" s="68">
        <f t="shared" si="3"/>
        <v>1.1799999999999997</v>
      </c>
      <c r="M34" s="69">
        <f t="shared" si="6"/>
        <v>0</v>
      </c>
      <c r="N34" s="54"/>
      <c r="O34" s="62"/>
      <c r="P34" s="62"/>
      <c r="Q34" s="3"/>
      <c r="Z34" s="41">
        <v>18</v>
      </c>
      <c r="AA34" s="1">
        <f t="shared" si="7"/>
        <v>26.700000000000003</v>
      </c>
      <c r="AB34" s="2">
        <f t="shared" si="8"/>
        <v>1.2000000000000028</v>
      </c>
    </row>
    <row r="35" spans="2:28" x14ac:dyDescent="0.3">
      <c r="B35" s="3"/>
      <c r="C35" s="6">
        <v>20</v>
      </c>
      <c r="D35" s="76">
        <v>0</v>
      </c>
      <c r="E35" s="76">
        <v>0</v>
      </c>
      <c r="F35" s="63">
        <f t="shared" si="4"/>
        <v>0</v>
      </c>
      <c r="G35" s="64">
        <f t="shared" si="5"/>
        <v>0</v>
      </c>
      <c r="H35" s="62">
        <f t="shared" si="0"/>
        <v>0</v>
      </c>
      <c r="I35" s="65">
        <f t="shared" si="1"/>
        <v>0</v>
      </c>
      <c r="J35" s="66">
        <f t="shared" si="2"/>
        <v>0</v>
      </c>
      <c r="K35" s="67">
        <v>20</v>
      </c>
      <c r="L35" s="68">
        <f t="shared" si="3"/>
        <v>1.1899999999999977</v>
      </c>
      <c r="M35" s="69">
        <f t="shared" si="6"/>
        <v>0</v>
      </c>
      <c r="N35" s="54"/>
      <c r="O35" s="62"/>
      <c r="P35" s="62"/>
      <c r="Q35" s="3"/>
      <c r="Z35" s="41">
        <v>19</v>
      </c>
      <c r="AA35" s="1">
        <f t="shared" si="7"/>
        <v>27.880000000000003</v>
      </c>
      <c r="AB35" s="2">
        <f t="shared" si="8"/>
        <v>1.1799999999999997</v>
      </c>
    </row>
    <row r="36" spans="2:28" x14ac:dyDescent="0.3">
      <c r="B36" s="3"/>
      <c r="C36" s="6">
        <v>21</v>
      </c>
      <c r="D36" s="76">
        <v>0</v>
      </c>
      <c r="E36" s="76">
        <v>0</v>
      </c>
      <c r="F36" s="63">
        <f t="shared" si="4"/>
        <v>0</v>
      </c>
      <c r="G36" s="64">
        <f t="shared" si="5"/>
        <v>0</v>
      </c>
      <c r="H36" s="62">
        <f t="shared" si="0"/>
        <v>0</v>
      </c>
      <c r="I36" s="65">
        <f t="shared" si="1"/>
        <v>0</v>
      </c>
      <c r="J36" s="66">
        <f t="shared" si="2"/>
        <v>0</v>
      </c>
      <c r="K36" s="67">
        <v>21</v>
      </c>
      <c r="L36" s="68">
        <f t="shared" si="3"/>
        <v>1.1799999999999997</v>
      </c>
      <c r="M36" s="69">
        <f t="shared" si="6"/>
        <v>0</v>
      </c>
      <c r="N36" s="54"/>
      <c r="O36" s="62"/>
      <c r="P36" s="62"/>
      <c r="Q36" s="3"/>
      <c r="Z36" s="41">
        <v>20</v>
      </c>
      <c r="AA36" s="1">
        <f t="shared" si="7"/>
        <v>29.07</v>
      </c>
      <c r="AB36" s="2">
        <f t="shared" si="8"/>
        <v>1.1899999999999977</v>
      </c>
    </row>
    <row r="37" spans="2:28" x14ac:dyDescent="0.3">
      <c r="B37" s="3"/>
      <c r="C37" s="6">
        <v>22</v>
      </c>
      <c r="D37" s="76">
        <v>0</v>
      </c>
      <c r="E37" s="76">
        <v>0</v>
      </c>
      <c r="F37" s="63">
        <f t="shared" si="4"/>
        <v>0</v>
      </c>
      <c r="G37" s="64">
        <f t="shared" si="5"/>
        <v>0</v>
      </c>
      <c r="H37" s="62">
        <f t="shared" si="0"/>
        <v>0</v>
      </c>
      <c r="I37" s="65">
        <f t="shared" si="1"/>
        <v>0</v>
      </c>
      <c r="J37" s="66">
        <f t="shared" si="2"/>
        <v>0</v>
      </c>
      <c r="K37" s="67">
        <v>22</v>
      </c>
      <c r="L37" s="68">
        <f t="shared" si="3"/>
        <v>1.1700000000000017</v>
      </c>
      <c r="M37" s="69">
        <f t="shared" si="6"/>
        <v>0</v>
      </c>
      <c r="N37" s="54"/>
      <c r="O37" s="62"/>
      <c r="P37" s="62"/>
      <c r="Q37" s="3"/>
      <c r="Z37" s="41">
        <v>21</v>
      </c>
      <c r="AA37" s="1">
        <f t="shared" si="7"/>
        <v>30.25</v>
      </c>
      <c r="AB37" s="2">
        <f t="shared" si="8"/>
        <v>1.1799999999999997</v>
      </c>
    </row>
    <row r="38" spans="2:28" x14ac:dyDescent="0.3">
      <c r="B38" s="3"/>
      <c r="C38" s="6">
        <v>23</v>
      </c>
      <c r="D38" s="76">
        <v>0</v>
      </c>
      <c r="E38" s="76">
        <v>0</v>
      </c>
      <c r="F38" s="63">
        <f t="shared" si="4"/>
        <v>0</v>
      </c>
      <c r="G38" s="64">
        <f t="shared" si="5"/>
        <v>0</v>
      </c>
      <c r="H38" s="62">
        <f t="shared" si="0"/>
        <v>0</v>
      </c>
      <c r="I38" s="65">
        <f t="shared" si="1"/>
        <v>0</v>
      </c>
      <c r="J38" s="66">
        <f t="shared" si="2"/>
        <v>0</v>
      </c>
      <c r="K38" s="67">
        <v>23</v>
      </c>
      <c r="L38" s="68">
        <f t="shared" si="3"/>
        <v>1.1699999999999946</v>
      </c>
      <c r="M38" s="69">
        <f t="shared" si="6"/>
        <v>0</v>
      </c>
      <c r="N38" s="54"/>
      <c r="O38" s="62"/>
      <c r="P38" s="62"/>
      <c r="Q38" s="3"/>
      <c r="Z38" s="41">
        <v>22</v>
      </c>
      <c r="AA38" s="1">
        <f t="shared" si="7"/>
        <v>31.42</v>
      </c>
      <c r="AB38" s="2">
        <f t="shared" si="8"/>
        <v>1.1700000000000017</v>
      </c>
    </row>
    <row r="39" spans="2:28" x14ac:dyDescent="0.3">
      <c r="B39" s="3"/>
      <c r="C39" s="6">
        <v>24</v>
      </c>
      <c r="D39" s="76">
        <v>0</v>
      </c>
      <c r="E39" s="76">
        <v>0</v>
      </c>
      <c r="F39" s="63">
        <f t="shared" si="4"/>
        <v>0</v>
      </c>
      <c r="G39" s="64">
        <f t="shared" si="5"/>
        <v>0</v>
      </c>
      <c r="H39" s="62">
        <f t="shared" si="0"/>
        <v>0</v>
      </c>
      <c r="I39" s="65">
        <f t="shared" si="1"/>
        <v>0</v>
      </c>
      <c r="J39" s="66">
        <f t="shared" si="2"/>
        <v>0</v>
      </c>
      <c r="K39" s="67">
        <v>24</v>
      </c>
      <c r="L39" s="68">
        <f t="shared" si="3"/>
        <v>1.1700000000000017</v>
      </c>
      <c r="M39" s="69">
        <f t="shared" si="6"/>
        <v>0</v>
      </c>
      <c r="N39" s="54"/>
      <c r="O39" s="62"/>
      <c r="P39" s="62"/>
      <c r="Q39" s="3"/>
      <c r="Z39" s="41">
        <v>23</v>
      </c>
      <c r="AA39" s="1">
        <f t="shared" si="7"/>
        <v>32.589999999999996</v>
      </c>
      <c r="AB39" s="2">
        <f t="shared" si="8"/>
        <v>1.1699999999999946</v>
      </c>
    </row>
    <row r="40" spans="2:28" x14ac:dyDescent="0.3">
      <c r="B40" s="3"/>
      <c r="C40" s="6">
        <v>25</v>
      </c>
      <c r="D40" s="76">
        <v>0</v>
      </c>
      <c r="E40" s="76">
        <v>0</v>
      </c>
      <c r="F40" s="63">
        <f t="shared" si="4"/>
        <v>0</v>
      </c>
      <c r="G40" s="64">
        <f t="shared" si="5"/>
        <v>0</v>
      </c>
      <c r="H40" s="62">
        <f t="shared" si="0"/>
        <v>0</v>
      </c>
      <c r="I40" s="65">
        <f t="shared" si="1"/>
        <v>0</v>
      </c>
      <c r="J40" s="66">
        <f t="shared" si="2"/>
        <v>0</v>
      </c>
      <c r="K40" s="67">
        <v>25</v>
      </c>
      <c r="L40" s="68">
        <f t="shared" si="3"/>
        <v>1.1599999999999966</v>
      </c>
      <c r="M40" s="69">
        <f t="shared" si="6"/>
        <v>0</v>
      </c>
      <c r="N40" s="54"/>
      <c r="O40" s="62"/>
      <c r="P40" s="62"/>
      <c r="Q40" s="3"/>
      <c r="Z40" s="41">
        <v>24</v>
      </c>
      <c r="AA40" s="1">
        <f t="shared" si="7"/>
        <v>33.76</v>
      </c>
      <c r="AB40" s="2">
        <f t="shared" si="8"/>
        <v>1.1700000000000017</v>
      </c>
    </row>
    <row r="41" spans="2:28" x14ac:dyDescent="0.3">
      <c r="B41" s="3"/>
      <c r="C41" s="6">
        <v>26</v>
      </c>
      <c r="D41" s="76">
        <v>0</v>
      </c>
      <c r="E41" s="76">
        <v>0</v>
      </c>
      <c r="F41" s="63">
        <f t="shared" si="4"/>
        <v>0</v>
      </c>
      <c r="G41" s="64">
        <f t="shared" si="5"/>
        <v>0</v>
      </c>
      <c r="H41" s="62">
        <f t="shared" si="0"/>
        <v>0</v>
      </c>
      <c r="I41" s="65">
        <f t="shared" si="1"/>
        <v>0</v>
      </c>
      <c r="J41" s="66">
        <f t="shared" si="2"/>
        <v>0</v>
      </c>
      <c r="K41" s="67">
        <v>26</v>
      </c>
      <c r="L41" s="68">
        <f t="shared" si="3"/>
        <v>1.1600000000000037</v>
      </c>
      <c r="M41" s="69">
        <f t="shared" si="6"/>
        <v>0</v>
      </c>
      <c r="N41" s="54"/>
      <c r="O41" s="62"/>
      <c r="P41" s="62"/>
      <c r="Q41" s="3"/>
      <c r="Z41" s="41">
        <v>25</v>
      </c>
      <c r="AA41" s="1">
        <f t="shared" si="7"/>
        <v>34.919999999999995</v>
      </c>
      <c r="AB41" s="2">
        <f t="shared" si="8"/>
        <v>1.1599999999999966</v>
      </c>
    </row>
    <row r="42" spans="2:28" x14ac:dyDescent="0.3">
      <c r="B42" s="3"/>
      <c r="C42" s="6">
        <v>27</v>
      </c>
      <c r="D42" s="76">
        <v>0</v>
      </c>
      <c r="E42" s="76">
        <v>0</v>
      </c>
      <c r="F42" s="63">
        <f t="shared" si="4"/>
        <v>0</v>
      </c>
      <c r="G42" s="64">
        <f t="shared" si="5"/>
        <v>0</v>
      </c>
      <c r="H42" s="62">
        <f t="shared" si="0"/>
        <v>0</v>
      </c>
      <c r="I42" s="65">
        <f t="shared" si="1"/>
        <v>0</v>
      </c>
      <c r="J42" s="66">
        <f t="shared" si="2"/>
        <v>0</v>
      </c>
      <c r="K42" s="67">
        <v>27</v>
      </c>
      <c r="L42" s="68">
        <f t="shared" si="3"/>
        <v>1.1599999999999966</v>
      </c>
      <c r="M42" s="69">
        <f t="shared" si="6"/>
        <v>0</v>
      </c>
      <c r="N42" s="54"/>
      <c r="O42" s="62"/>
      <c r="P42" s="62"/>
      <c r="Q42" s="3"/>
      <c r="Z42" s="41">
        <v>26</v>
      </c>
      <c r="AA42" s="1">
        <f t="shared" si="7"/>
        <v>36.08</v>
      </c>
      <c r="AB42" s="2">
        <f t="shared" si="8"/>
        <v>1.1600000000000037</v>
      </c>
    </row>
    <row r="43" spans="2:28" x14ac:dyDescent="0.3">
      <c r="B43" s="3"/>
      <c r="C43" s="6">
        <v>28</v>
      </c>
      <c r="D43" s="76">
        <v>0</v>
      </c>
      <c r="E43" s="76">
        <v>0</v>
      </c>
      <c r="F43" s="63">
        <f t="shared" si="4"/>
        <v>0</v>
      </c>
      <c r="G43" s="64">
        <f t="shared" si="5"/>
        <v>0</v>
      </c>
      <c r="H43" s="62">
        <f t="shared" si="0"/>
        <v>0</v>
      </c>
      <c r="I43" s="65">
        <f t="shared" si="1"/>
        <v>0</v>
      </c>
      <c r="J43" s="66">
        <f t="shared" si="2"/>
        <v>0</v>
      </c>
      <c r="K43" s="67">
        <v>28</v>
      </c>
      <c r="L43" s="68">
        <f t="shared" si="3"/>
        <v>1.1500000000000057</v>
      </c>
      <c r="M43" s="69">
        <f t="shared" si="6"/>
        <v>0</v>
      </c>
      <c r="N43" s="54"/>
      <c r="O43" s="62"/>
      <c r="P43" s="62"/>
      <c r="Q43" s="3"/>
      <c r="Z43" s="41">
        <v>27</v>
      </c>
      <c r="AA43" s="1">
        <f t="shared" si="7"/>
        <v>37.239999999999995</v>
      </c>
      <c r="AB43" s="2">
        <f t="shared" si="8"/>
        <v>1.1599999999999966</v>
      </c>
    </row>
    <row r="44" spans="2:28" x14ac:dyDescent="0.3">
      <c r="B44" s="3"/>
      <c r="C44" s="6">
        <v>29</v>
      </c>
      <c r="D44" s="76">
        <v>0</v>
      </c>
      <c r="E44" s="76">
        <v>0</v>
      </c>
      <c r="F44" s="63">
        <f t="shared" si="4"/>
        <v>0</v>
      </c>
      <c r="G44" s="64">
        <f t="shared" si="5"/>
        <v>0</v>
      </c>
      <c r="H44" s="62">
        <f t="shared" si="0"/>
        <v>0</v>
      </c>
      <c r="I44" s="65">
        <f t="shared" si="1"/>
        <v>0</v>
      </c>
      <c r="J44" s="66">
        <f t="shared" si="2"/>
        <v>0</v>
      </c>
      <c r="K44" s="67">
        <v>29</v>
      </c>
      <c r="L44" s="68">
        <f t="shared" si="3"/>
        <v>1.1599999999999966</v>
      </c>
      <c r="M44" s="69">
        <f t="shared" si="6"/>
        <v>0</v>
      </c>
      <c r="N44" s="54"/>
      <c r="O44" s="62"/>
      <c r="P44" s="62"/>
      <c r="Q44" s="3"/>
      <c r="Z44" s="41">
        <v>28</v>
      </c>
      <c r="AA44" s="1">
        <f t="shared" si="7"/>
        <v>38.39</v>
      </c>
      <c r="AB44" s="2">
        <f t="shared" si="8"/>
        <v>1.1500000000000057</v>
      </c>
    </row>
    <row r="45" spans="2:28" x14ac:dyDescent="0.3">
      <c r="B45" s="3"/>
      <c r="C45" s="6">
        <v>30</v>
      </c>
      <c r="D45" s="76">
        <v>0</v>
      </c>
      <c r="E45" s="76">
        <v>0</v>
      </c>
      <c r="F45" s="63">
        <f t="shared" si="4"/>
        <v>0</v>
      </c>
      <c r="G45" s="64">
        <f t="shared" si="5"/>
        <v>0</v>
      </c>
      <c r="H45" s="62">
        <f t="shared" si="0"/>
        <v>0</v>
      </c>
      <c r="I45" s="65">
        <f t="shared" si="1"/>
        <v>0</v>
      </c>
      <c r="J45" s="66">
        <f t="shared" si="2"/>
        <v>0</v>
      </c>
      <c r="K45" s="67">
        <v>30</v>
      </c>
      <c r="L45" s="68">
        <f t="shared" si="3"/>
        <v>1.1499999999999986</v>
      </c>
      <c r="M45" s="69">
        <f t="shared" si="6"/>
        <v>0</v>
      </c>
      <c r="N45" s="54"/>
      <c r="O45" s="62"/>
      <c r="P45" s="62"/>
      <c r="Q45" s="3"/>
      <c r="Z45" s="41">
        <v>29</v>
      </c>
      <c r="AA45" s="1">
        <f t="shared" si="7"/>
        <v>39.549999999999997</v>
      </c>
      <c r="AB45" s="2">
        <f t="shared" si="8"/>
        <v>1.1599999999999966</v>
      </c>
    </row>
    <row r="46" spans="2:28" x14ac:dyDescent="0.3">
      <c r="B46" s="3"/>
      <c r="C46" s="6">
        <v>31</v>
      </c>
      <c r="D46" s="76">
        <v>0</v>
      </c>
      <c r="E46" s="76">
        <v>0</v>
      </c>
      <c r="F46" s="63">
        <f t="shared" si="4"/>
        <v>0</v>
      </c>
      <c r="G46" s="64">
        <f t="shared" si="5"/>
        <v>0</v>
      </c>
      <c r="H46" s="62">
        <f t="shared" si="0"/>
        <v>0</v>
      </c>
      <c r="I46" s="65">
        <f t="shared" si="1"/>
        <v>0</v>
      </c>
      <c r="J46" s="66">
        <f t="shared" si="2"/>
        <v>0</v>
      </c>
      <c r="K46" s="67">
        <v>31</v>
      </c>
      <c r="L46" s="68">
        <f t="shared" si="3"/>
        <v>1.1400000000000006</v>
      </c>
      <c r="M46" s="69">
        <f t="shared" si="6"/>
        <v>0</v>
      </c>
      <c r="N46" s="54"/>
      <c r="O46" s="62"/>
      <c r="P46" s="62"/>
      <c r="Q46" s="3"/>
      <c r="Z46" s="41">
        <v>30</v>
      </c>
      <c r="AA46" s="1">
        <f t="shared" si="7"/>
        <v>40.699999999999996</v>
      </c>
      <c r="AB46" s="2">
        <f t="shared" si="8"/>
        <v>1.1499999999999986</v>
      </c>
    </row>
    <row r="47" spans="2:28" x14ac:dyDescent="0.3">
      <c r="B47" s="3"/>
      <c r="C47" s="6">
        <v>32</v>
      </c>
      <c r="D47" s="76">
        <v>0</v>
      </c>
      <c r="E47" s="76">
        <v>0</v>
      </c>
      <c r="F47" s="63">
        <f t="shared" si="4"/>
        <v>0</v>
      </c>
      <c r="G47" s="64">
        <f t="shared" si="5"/>
        <v>0</v>
      </c>
      <c r="H47" s="62">
        <f t="shared" si="0"/>
        <v>0</v>
      </c>
      <c r="I47" s="65">
        <f t="shared" si="1"/>
        <v>0</v>
      </c>
      <c r="J47" s="66">
        <f t="shared" si="2"/>
        <v>0</v>
      </c>
      <c r="K47" s="67">
        <v>32</v>
      </c>
      <c r="L47" s="68">
        <f t="shared" si="3"/>
        <v>1.1499999999999986</v>
      </c>
      <c r="M47" s="69">
        <f t="shared" si="6"/>
        <v>0</v>
      </c>
      <c r="N47" s="54"/>
      <c r="O47" s="62"/>
      <c r="P47" s="62"/>
      <c r="Q47" s="3"/>
      <c r="Z47" s="41">
        <v>31</v>
      </c>
      <c r="AA47" s="1">
        <f t="shared" si="7"/>
        <v>41.839999999999996</v>
      </c>
      <c r="AB47" s="2">
        <f t="shared" si="8"/>
        <v>1.1400000000000006</v>
      </c>
    </row>
    <row r="48" spans="2:28" x14ac:dyDescent="0.3">
      <c r="B48" s="3"/>
      <c r="C48" s="6">
        <v>33</v>
      </c>
      <c r="D48" s="76">
        <v>0</v>
      </c>
      <c r="E48" s="76">
        <v>0</v>
      </c>
      <c r="F48" s="63">
        <f t="shared" si="4"/>
        <v>0</v>
      </c>
      <c r="G48" s="64">
        <f t="shared" si="5"/>
        <v>0</v>
      </c>
      <c r="H48" s="62">
        <f t="shared" si="0"/>
        <v>0</v>
      </c>
      <c r="I48" s="65">
        <f t="shared" si="1"/>
        <v>0</v>
      </c>
      <c r="J48" s="66">
        <f t="shared" si="2"/>
        <v>0</v>
      </c>
      <c r="K48" s="67">
        <v>33</v>
      </c>
      <c r="L48" s="68">
        <f t="shared" si="3"/>
        <v>1.1400000000000006</v>
      </c>
      <c r="M48" s="69">
        <f t="shared" si="6"/>
        <v>0</v>
      </c>
      <c r="N48" s="54"/>
      <c r="O48" s="62"/>
      <c r="P48" s="62"/>
      <c r="Q48" s="3"/>
      <c r="Z48" s="41">
        <v>32</v>
      </c>
      <c r="AA48" s="1">
        <f t="shared" si="7"/>
        <v>42.989999999999995</v>
      </c>
      <c r="AB48" s="2">
        <f t="shared" si="8"/>
        <v>1.1499999999999986</v>
      </c>
    </row>
    <row r="49" spans="2:28" x14ac:dyDescent="0.3">
      <c r="B49" s="3"/>
      <c r="C49" s="6">
        <v>34</v>
      </c>
      <c r="D49" s="76">
        <v>0</v>
      </c>
      <c r="E49" s="76">
        <v>0</v>
      </c>
      <c r="F49" s="63">
        <f t="shared" si="4"/>
        <v>0</v>
      </c>
      <c r="G49" s="64">
        <f t="shared" si="5"/>
        <v>0</v>
      </c>
      <c r="H49" s="62">
        <f t="shared" si="0"/>
        <v>0</v>
      </c>
      <c r="I49" s="65">
        <f t="shared" si="1"/>
        <v>0</v>
      </c>
      <c r="J49" s="66">
        <f t="shared" si="2"/>
        <v>0</v>
      </c>
      <c r="K49" s="67">
        <v>34</v>
      </c>
      <c r="L49" s="68">
        <f t="shared" si="3"/>
        <v>1.1400000000000006</v>
      </c>
      <c r="M49" s="69">
        <f t="shared" si="6"/>
        <v>0</v>
      </c>
      <c r="N49" s="54"/>
      <c r="O49" s="62"/>
      <c r="P49" s="62"/>
      <c r="Q49" s="3"/>
      <c r="Z49" s="41">
        <v>33</v>
      </c>
      <c r="AA49" s="1">
        <f t="shared" si="7"/>
        <v>44.129999999999995</v>
      </c>
      <c r="AB49" s="2">
        <f t="shared" si="8"/>
        <v>1.1400000000000006</v>
      </c>
    </row>
    <row r="50" spans="2:28" x14ac:dyDescent="0.3">
      <c r="B50" s="3"/>
      <c r="C50" s="6">
        <v>35</v>
      </c>
      <c r="D50" s="76">
        <v>0</v>
      </c>
      <c r="E50" s="76">
        <v>0</v>
      </c>
      <c r="F50" s="63">
        <f t="shared" si="4"/>
        <v>0</v>
      </c>
      <c r="G50" s="64">
        <f t="shared" si="5"/>
        <v>0</v>
      </c>
      <c r="H50" s="62">
        <f t="shared" si="0"/>
        <v>0</v>
      </c>
      <c r="I50" s="65">
        <f t="shared" si="1"/>
        <v>0</v>
      </c>
      <c r="J50" s="66">
        <f t="shared" si="2"/>
        <v>0</v>
      </c>
      <c r="K50" s="67">
        <v>35</v>
      </c>
      <c r="L50" s="68">
        <f t="shared" si="3"/>
        <v>1.1400000000000006</v>
      </c>
      <c r="M50" s="69">
        <f t="shared" si="6"/>
        <v>0</v>
      </c>
      <c r="N50" s="54"/>
      <c r="O50" s="62"/>
      <c r="P50" s="62"/>
      <c r="Q50" s="3"/>
      <c r="Z50" s="41">
        <v>34</v>
      </c>
      <c r="AA50" s="1">
        <f t="shared" si="7"/>
        <v>45.269999999999996</v>
      </c>
      <c r="AB50" s="2">
        <f t="shared" si="8"/>
        <v>1.1400000000000006</v>
      </c>
    </row>
    <row r="51" spans="2:28" x14ac:dyDescent="0.3">
      <c r="B51" s="3"/>
      <c r="C51" s="6">
        <v>36</v>
      </c>
      <c r="D51" s="76">
        <v>0</v>
      </c>
      <c r="E51" s="76">
        <v>0</v>
      </c>
      <c r="F51" s="63">
        <f t="shared" si="4"/>
        <v>0</v>
      </c>
      <c r="G51" s="64">
        <f t="shared" si="5"/>
        <v>0</v>
      </c>
      <c r="H51" s="62">
        <f t="shared" si="0"/>
        <v>0</v>
      </c>
      <c r="I51" s="65">
        <f t="shared" si="1"/>
        <v>0</v>
      </c>
      <c r="J51" s="66">
        <f t="shared" si="2"/>
        <v>0</v>
      </c>
      <c r="K51" s="67">
        <v>36</v>
      </c>
      <c r="L51" s="68">
        <f t="shared" si="3"/>
        <v>1.1400000000000006</v>
      </c>
      <c r="M51" s="69">
        <f t="shared" si="6"/>
        <v>0</v>
      </c>
      <c r="N51" s="54"/>
      <c r="O51" s="62"/>
      <c r="P51" s="62"/>
      <c r="Q51" s="3"/>
      <c r="Z51" s="41">
        <v>35</v>
      </c>
      <c r="AA51" s="1">
        <f t="shared" si="7"/>
        <v>46.41</v>
      </c>
      <c r="AB51" s="2">
        <f t="shared" si="8"/>
        <v>1.1400000000000006</v>
      </c>
    </row>
    <row r="52" spans="2:28" x14ac:dyDescent="0.3">
      <c r="B52" s="3"/>
      <c r="C52" s="6">
        <v>37</v>
      </c>
      <c r="D52" s="76">
        <v>0</v>
      </c>
      <c r="E52" s="76">
        <v>0</v>
      </c>
      <c r="F52" s="63">
        <f t="shared" si="4"/>
        <v>0</v>
      </c>
      <c r="G52" s="64">
        <f t="shared" si="5"/>
        <v>0</v>
      </c>
      <c r="H52" s="62">
        <f t="shared" si="0"/>
        <v>0</v>
      </c>
      <c r="I52" s="65">
        <f t="shared" si="1"/>
        <v>0</v>
      </c>
      <c r="J52" s="66">
        <f t="shared" si="2"/>
        <v>0</v>
      </c>
      <c r="K52" s="67">
        <v>37</v>
      </c>
      <c r="L52" s="68">
        <f t="shared" si="3"/>
        <v>1.1300000000000026</v>
      </c>
      <c r="M52" s="69">
        <f t="shared" si="6"/>
        <v>0</v>
      </c>
      <c r="N52" s="54"/>
      <c r="O52" s="62"/>
      <c r="P52" s="62"/>
      <c r="Q52" s="3"/>
      <c r="Z52" s="41">
        <v>36</v>
      </c>
      <c r="AA52" s="1">
        <f>ROUNDUP(_xlfn.GAMMA.INV((1-$M$10),(1+Z52),1),2)</f>
        <v>47.55</v>
      </c>
      <c r="AB52" s="2">
        <f>AA52-AA51</f>
        <v>1.1400000000000006</v>
      </c>
    </row>
    <row r="53" spans="2:28" x14ac:dyDescent="0.3">
      <c r="B53" s="3"/>
      <c r="C53" s="6">
        <v>38</v>
      </c>
      <c r="D53" s="76">
        <v>0</v>
      </c>
      <c r="E53" s="76">
        <v>0</v>
      </c>
      <c r="F53" s="63">
        <f t="shared" si="4"/>
        <v>0</v>
      </c>
      <c r="G53" s="64">
        <f t="shared" si="5"/>
        <v>0</v>
      </c>
      <c r="H53" s="62">
        <f t="shared" si="0"/>
        <v>0</v>
      </c>
      <c r="I53" s="65">
        <f t="shared" si="1"/>
        <v>0</v>
      </c>
      <c r="J53" s="66">
        <f t="shared" si="2"/>
        <v>0</v>
      </c>
      <c r="K53" s="67">
        <v>38</v>
      </c>
      <c r="L53" s="68">
        <f t="shared" si="3"/>
        <v>1.1299999999999955</v>
      </c>
      <c r="M53" s="69">
        <f t="shared" si="6"/>
        <v>0</v>
      </c>
      <c r="N53" s="54"/>
      <c r="O53" s="62"/>
      <c r="P53" s="62"/>
      <c r="Q53" s="3"/>
      <c r="Z53" s="41">
        <v>37</v>
      </c>
      <c r="AA53" s="1">
        <f t="shared" si="7"/>
        <v>48.68</v>
      </c>
      <c r="AB53" s="2">
        <f>AA53-AA52</f>
        <v>1.1300000000000026</v>
      </c>
    </row>
    <row r="54" spans="2:28" x14ac:dyDescent="0.3">
      <c r="B54" s="3"/>
      <c r="C54" s="6">
        <v>39</v>
      </c>
      <c r="D54" s="76">
        <v>0</v>
      </c>
      <c r="E54" s="76">
        <v>0</v>
      </c>
      <c r="F54" s="63">
        <f t="shared" si="4"/>
        <v>0</v>
      </c>
      <c r="G54" s="64">
        <f t="shared" si="5"/>
        <v>0</v>
      </c>
      <c r="H54" s="62">
        <f t="shared" si="0"/>
        <v>0</v>
      </c>
      <c r="I54" s="65">
        <f t="shared" si="1"/>
        <v>0</v>
      </c>
      <c r="J54" s="66">
        <f t="shared" si="2"/>
        <v>0</v>
      </c>
      <c r="K54" s="67">
        <v>39</v>
      </c>
      <c r="L54" s="68">
        <f t="shared" si="3"/>
        <v>1.1300000000000026</v>
      </c>
      <c r="M54" s="69">
        <f t="shared" si="6"/>
        <v>0</v>
      </c>
      <c r="N54" s="54"/>
      <c r="O54" s="62"/>
      <c r="P54" s="62"/>
      <c r="Q54" s="3"/>
      <c r="Z54" s="41">
        <v>38</v>
      </c>
      <c r="AA54" s="1">
        <f t="shared" si="7"/>
        <v>49.809999999999995</v>
      </c>
      <c r="AB54" s="2">
        <f t="shared" ref="AB54" si="9">AA54-AA53</f>
        <v>1.1299999999999955</v>
      </c>
    </row>
    <row r="55" spans="2:28" x14ac:dyDescent="0.3">
      <c r="B55" s="3"/>
      <c r="C55" s="6">
        <v>40</v>
      </c>
      <c r="D55" s="76">
        <v>0</v>
      </c>
      <c r="E55" s="76">
        <v>0</v>
      </c>
      <c r="F55" s="63">
        <f t="shared" si="4"/>
        <v>0</v>
      </c>
      <c r="G55" s="64">
        <f t="shared" si="5"/>
        <v>0</v>
      </c>
      <c r="H55" s="62">
        <f t="shared" si="0"/>
        <v>0</v>
      </c>
      <c r="I55" s="65">
        <f t="shared" si="1"/>
        <v>0</v>
      </c>
      <c r="J55" s="66">
        <f t="shared" si="2"/>
        <v>0</v>
      </c>
      <c r="K55" s="67">
        <v>40</v>
      </c>
      <c r="L55" s="68">
        <f t="shared" si="3"/>
        <v>1.1300000000000026</v>
      </c>
      <c r="M55" s="69">
        <f t="shared" si="6"/>
        <v>0</v>
      </c>
      <c r="N55" s="54"/>
      <c r="O55" s="62"/>
      <c r="P55" s="62"/>
      <c r="Q55" s="3"/>
      <c r="Z55" s="41">
        <v>39</v>
      </c>
      <c r="AA55" s="1">
        <f t="shared" si="7"/>
        <v>50.94</v>
      </c>
      <c r="AB55" s="2">
        <f>AA55-AA54</f>
        <v>1.1300000000000026</v>
      </c>
    </row>
    <row r="56" spans="2:28" x14ac:dyDescent="0.3">
      <c r="B56" s="3"/>
      <c r="C56" s="6"/>
      <c r="D56" s="17"/>
      <c r="E56" s="17"/>
      <c r="F56" s="63">
        <f>SUM(F16:F55)</f>
        <v>-1426</v>
      </c>
      <c r="G56" s="71"/>
      <c r="H56" s="62">
        <f>SUM(H16:H55)</f>
        <v>13000</v>
      </c>
      <c r="I56" s="62">
        <f>SUM(I16:I55)</f>
        <v>12000</v>
      </c>
      <c r="J56" s="72">
        <f>SUM(J16:J55)</f>
        <v>12000</v>
      </c>
      <c r="K56" s="62"/>
      <c r="L56" s="62"/>
      <c r="M56" s="69">
        <f>SUM(M16:M55)</f>
        <v>19252.5</v>
      </c>
      <c r="N56" s="74">
        <f>SUM(N15:N55)</f>
        <v>15000</v>
      </c>
      <c r="O56" s="62"/>
      <c r="P56" s="62"/>
      <c r="Q56" s="3"/>
      <c r="Z56" s="41">
        <v>40</v>
      </c>
      <c r="AA56" s="1">
        <f t="shared" si="7"/>
        <v>52.07</v>
      </c>
      <c r="AB56" s="2">
        <f t="shared" ref="AB56:AB96" si="10">AA56-AA55</f>
        <v>1.1300000000000026</v>
      </c>
    </row>
    <row r="57" spans="2:28" ht="16.2" thickBot="1" x14ac:dyDescent="0.35">
      <c r="B57" s="3"/>
      <c r="C57" s="6"/>
      <c r="D57" s="17"/>
      <c r="E57" s="17"/>
      <c r="F57" s="63"/>
      <c r="G57" s="71"/>
      <c r="H57" s="62"/>
      <c r="I57" s="62"/>
      <c r="J57" s="55"/>
      <c r="K57" s="62"/>
      <c r="L57" s="62"/>
      <c r="M57" s="73"/>
      <c r="N57" s="74"/>
      <c r="O57" s="62"/>
      <c r="P57" s="62"/>
      <c r="Q57" s="3"/>
      <c r="Z57" s="41">
        <v>41</v>
      </c>
      <c r="AA57" s="1">
        <f>ROUNDUP(_xlfn.GAMMA.INV((1-$M$10),(1+Z57),1),2)</f>
        <v>53.199999999999996</v>
      </c>
      <c r="AB57" s="2">
        <f t="shared" si="10"/>
        <v>1.1299999999999955</v>
      </c>
    </row>
    <row r="58" spans="2:28" ht="16.2" thickBot="1" x14ac:dyDescent="0.35">
      <c r="B58" s="3"/>
      <c r="C58" s="6"/>
      <c r="D58" s="17"/>
      <c r="E58" s="17"/>
      <c r="F58" s="63"/>
      <c r="G58" s="71"/>
      <c r="H58" s="62"/>
      <c r="I58" s="62"/>
      <c r="J58" s="55"/>
      <c r="K58" s="62"/>
      <c r="L58" s="62"/>
      <c r="M58" s="160" t="s">
        <v>53</v>
      </c>
      <c r="N58" s="161"/>
      <c r="O58" s="75">
        <f>M56+N56+ (H56-I56)</f>
        <v>35252.5</v>
      </c>
      <c r="P58" s="62"/>
      <c r="Q58" s="3"/>
      <c r="Z58" s="41">
        <v>42</v>
      </c>
      <c r="AA58" s="1">
        <f t="shared" si="7"/>
        <v>54.33</v>
      </c>
      <c r="AB58" s="2">
        <f t="shared" si="10"/>
        <v>1.1300000000000026</v>
      </c>
    </row>
    <row r="59" spans="2:28" x14ac:dyDescent="0.3">
      <c r="B59" s="3"/>
      <c r="C59" s="6"/>
      <c r="D59" s="17"/>
      <c r="E59" s="17"/>
      <c r="F59" s="19"/>
      <c r="G59" s="24"/>
      <c r="H59" s="15"/>
      <c r="I59" s="15"/>
      <c r="J59" s="18"/>
      <c r="K59" s="15"/>
      <c r="L59" s="15"/>
      <c r="M59" s="48"/>
      <c r="N59" s="48"/>
      <c r="O59" s="49"/>
      <c r="P59" s="15"/>
      <c r="Q59" s="3"/>
      <c r="Z59" s="41">
        <v>43</v>
      </c>
      <c r="AA59" s="1">
        <f t="shared" si="7"/>
        <v>55.449999999999996</v>
      </c>
      <c r="AB59" s="2">
        <f t="shared" si="10"/>
        <v>1.1199999999999974</v>
      </c>
    </row>
    <row r="60" spans="2:28" x14ac:dyDescent="0.3">
      <c r="B60" s="3"/>
      <c r="C60" s="3"/>
      <c r="D60" s="4"/>
      <c r="E60" s="4"/>
      <c r="F60" s="3"/>
      <c r="G60" s="3"/>
      <c r="H60" s="3"/>
      <c r="I60" s="3"/>
      <c r="J60" s="6"/>
      <c r="K60" s="3"/>
      <c r="L60" s="3"/>
      <c r="M60" s="3"/>
      <c r="N60" s="3"/>
      <c r="O60" s="3"/>
      <c r="P60" s="3"/>
      <c r="Q60" s="3"/>
      <c r="Z60" s="41">
        <v>44</v>
      </c>
      <c r="AA60" s="1">
        <f t="shared" si="7"/>
        <v>56.58</v>
      </c>
      <c r="AB60" s="2">
        <f t="shared" si="10"/>
        <v>1.1300000000000026</v>
      </c>
    </row>
    <row r="61" spans="2:28" x14ac:dyDescent="0.3">
      <c r="B61" s="3"/>
      <c r="C61" s="3"/>
      <c r="D61" s="126" t="s">
        <v>18</v>
      </c>
      <c r="E61" s="126"/>
      <c r="F61" s="14" t="s">
        <v>20</v>
      </c>
      <c r="G61" s="14"/>
      <c r="H61" s="3"/>
      <c r="I61" s="3"/>
      <c r="J61" s="6"/>
      <c r="K61" s="3"/>
      <c r="L61" s="3"/>
      <c r="M61" s="3"/>
      <c r="N61" s="3"/>
      <c r="O61" s="3"/>
      <c r="P61" s="3"/>
      <c r="Q61" s="3"/>
      <c r="Z61" s="41">
        <v>45</v>
      </c>
      <c r="AA61" s="1">
        <f t="shared" si="7"/>
        <v>57.699999999999996</v>
      </c>
      <c r="AB61" s="2">
        <f t="shared" si="10"/>
        <v>1.1199999999999974</v>
      </c>
    </row>
    <row r="62" spans="2:28" x14ac:dyDescent="0.3">
      <c r="B62" s="3"/>
      <c r="C62" s="3"/>
      <c r="D62" s="126" t="s">
        <v>21</v>
      </c>
      <c r="E62" s="126"/>
      <c r="F62" s="14" t="s">
        <v>24</v>
      </c>
      <c r="G62" s="14"/>
      <c r="H62" s="3"/>
      <c r="I62" s="3"/>
      <c r="J62" s="6"/>
      <c r="K62" s="3"/>
      <c r="L62" s="3"/>
      <c r="M62" s="3"/>
      <c r="N62" s="3"/>
      <c r="O62" s="3"/>
      <c r="P62" s="3"/>
      <c r="Q62" s="3"/>
      <c r="Z62" s="41">
        <v>46</v>
      </c>
      <c r="AA62" s="1">
        <f t="shared" si="7"/>
        <v>58.82</v>
      </c>
      <c r="AB62" s="2">
        <f t="shared" si="10"/>
        <v>1.1200000000000045</v>
      </c>
    </row>
    <row r="63" spans="2:28" x14ac:dyDescent="0.3">
      <c r="B63" s="3"/>
      <c r="C63" s="3"/>
      <c r="D63" s="3"/>
      <c r="E63" s="3"/>
      <c r="F63" s="3"/>
      <c r="G63" s="3"/>
      <c r="H63" s="3"/>
      <c r="I63" s="3"/>
      <c r="J63" s="6"/>
      <c r="K63" s="3"/>
      <c r="L63" s="3"/>
      <c r="M63" s="3"/>
      <c r="N63" s="3"/>
      <c r="O63" s="3"/>
      <c r="P63" s="3"/>
      <c r="Q63" s="3"/>
      <c r="Z63" s="41">
        <v>47</v>
      </c>
      <c r="AA63" s="1">
        <f t="shared" si="7"/>
        <v>59.94</v>
      </c>
      <c r="AB63" s="2">
        <f t="shared" si="10"/>
        <v>1.1199999999999974</v>
      </c>
    </row>
    <row r="64" spans="2:28" x14ac:dyDescent="0.3">
      <c r="Z64" s="41">
        <v>48</v>
      </c>
      <c r="AA64" s="1">
        <f t="shared" si="7"/>
        <v>61.059999999999995</v>
      </c>
      <c r="AB64" s="2">
        <f t="shared" si="10"/>
        <v>1.1199999999999974</v>
      </c>
    </row>
    <row r="65" spans="26:28" x14ac:dyDescent="0.3">
      <c r="Z65" s="41">
        <v>49</v>
      </c>
      <c r="AA65" s="1">
        <f t="shared" si="7"/>
        <v>62.18</v>
      </c>
      <c r="AB65" s="2">
        <f t="shared" si="10"/>
        <v>1.1200000000000045</v>
      </c>
    </row>
    <row r="66" spans="26:28" x14ac:dyDescent="0.3">
      <c r="Z66" s="41">
        <v>50</v>
      </c>
      <c r="AA66" s="1">
        <f t="shared" si="7"/>
        <v>63.29</v>
      </c>
      <c r="AB66" s="2">
        <f t="shared" si="10"/>
        <v>1.1099999999999994</v>
      </c>
    </row>
    <row r="67" spans="26:28" x14ac:dyDescent="0.3">
      <c r="Z67" s="41">
        <v>51</v>
      </c>
      <c r="AA67" s="1">
        <f t="shared" si="7"/>
        <v>64.410000000000011</v>
      </c>
      <c r="AB67" s="2">
        <f t="shared" si="10"/>
        <v>1.1200000000000117</v>
      </c>
    </row>
    <row r="68" spans="26:28" x14ac:dyDescent="0.3">
      <c r="Z68" s="41">
        <v>52</v>
      </c>
      <c r="AA68" s="1">
        <f t="shared" si="7"/>
        <v>65.52000000000001</v>
      </c>
      <c r="AB68" s="2">
        <f t="shared" si="10"/>
        <v>1.1099999999999994</v>
      </c>
    </row>
    <row r="69" spans="26:28" x14ac:dyDescent="0.3">
      <c r="Z69" s="41">
        <v>53</v>
      </c>
      <c r="AA69" s="1">
        <f t="shared" si="7"/>
        <v>66.63000000000001</v>
      </c>
      <c r="AB69" s="2">
        <f t="shared" si="10"/>
        <v>1.1099999999999994</v>
      </c>
    </row>
    <row r="70" spans="26:28" x14ac:dyDescent="0.3">
      <c r="Z70" s="41">
        <v>54</v>
      </c>
      <c r="AA70" s="1">
        <f t="shared" si="7"/>
        <v>67.75</v>
      </c>
      <c r="AB70" s="2">
        <f t="shared" si="10"/>
        <v>1.1199999999999903</v>
      </c>
    </row>
    <row r="71" spans="26:28" x14ac:dyDescent="0.3">
      <c r="Z71" s="41">
        <v>55</v>
      </c>
      <c r="AA71" s="1">
        <f t="shared" si="7"/>
        <v>68.86</v>
      </c>
      <c r="AB71" s="2">
        <f t="shared" si="10"/>
        <v>1.1099999999999994</v>
      </c>
    </row>
    <row r="72" spans="26:28" x14ac:dyDescent="0.3">
      <c r="Z72" s="41">
        <v>56</v>
      </c>
      <c r="AA72" s="1">
        <f t="shared" si="7"/>
        <v>69.97</v>
      </c>
      <c r="AB72" s="2">
        <f t="shared" si="10"/>
        <v>1.1099999999999994</v>
      </c>
    </row>
    <row r="73" spans="26:28" x14ac:dyDescent="0.3">
      <c r="Z73" s="41">
        <v>57</v>
      </c>
      <c r="AA73" s="1">
        <f t="shared" si="7"/>
        <v>71.070000000000007</v>
      </c>
      <c r="AB73" s="2">
        <f t="shared" si="10"/>
        <v>1.1000000000000085</v>
      </c>
    </row>
    <row r="74" spans="26:28" x14ac:dyDescent="0.3">
      <c r="Z74" s="41">
        <v>58</v>
      </c>
      <c r="AA74" s="1">
        <f t="shared" si="7"/>
        <v>72.180000000000007</v>
      </c>
      <c r="AB74" s="2">
        <f t="shared" si="10"/>
        <v>1.1099999999999994</v>
      </c>
    </row>
    <row r="75" spans="26:28" x14ac:dyDescent="0.3">
      <c r="Z75" s="41">
        <v>59</v>
      </c>
      <c r="AA75" s="1">
        <f t="shared" si="7"/>
        <v>73.290000000000006</v>
      </c>
      <c r="AB75" s="2">
        <f t="shared" si="10"/>
        <v>1.1099999999999994</v>
      </c>
    </row>
    <row r="76" spans="26:28" x14ac:dyDescent="0.3">
      <c r="Z76" s="41">
        <v>60</v>
      </c>
      <c r="AA76" s="1">
        <f t="shared" si="7"/>
        <v>74.39</v>
      </c>
      <c r="AB76" s="2">
        <f t="shared" si="10"/>
        <v>1.0999999999999943</v>
      </c>
    </row>
    <row r="77" spans="26:28" x14ac:dyDescent="0.3">
      <c r="Z77" s="41">
        <v>61</v>
      </c>
      <c r="AA77" s="1">
        <f t="shared" si="7"/>
        <v>75.5</v>
      </c>
      <c r="AB77" s="2">
        <f t="shared" si="10"/>
        <v>1.1099999999999994</v>
      </c>
    </row>
    <row r="78" spans="26:28" x14ac:dyDescent="0.3">
      <c r="Z78" s="41">
        <v>62</v>
      </c>
      <c r="AA78" s="1">
        <f t="shared" si="7"/>
        <v>76.600000000000009</v>
      </c>
      <c r="AB78" s="2">
        <f t="shared" si="10"/>
        <v>1.1000000000000085</v>
      </c>
    </row>
    <row r="79" spans="26:28" x14ac:dyDescent="0.3">
      <c r="Z79" s="41">
        <v>63</v>
      </c>
      <c r="AA79" s="1">
        <f t="shared" si="7"/>
        <v>77.710000000000008</v>
      </c>
      <c r="AB79" s="2">
        <f t="shared" si="10"/>
        <v>1.1099999999999994</v>
      </c>
    </row>
    <row r="80" spans="26:28" x14ac:dyDescent="0.3">
      <c r="Z80" s="41">
        <v>64</v>
      </c>
      <c r="AA80" s="1">
        <f t="shared" si="7"/>
        <v>78.81</v>
      </c>
      <c r="AB80" s="2">
        <f t="shared" si="10"/>
        <v>1.0999999999999943</v>
      </c>
    </row>
    <row r="81" spans="26:28" x14ac:dyDescent="0.3">
      <c r="Z81" s="41">
        <v>65</v>
      </c>
      <c r="AA81" s="1">
        <f t="shared" si="7"/>
        <v>79.910000000000011</v>
      </c>
      <c r="AB81" s="2">
        <f t="shared" si="10"/>
        <v>1.1000000000000085</v>
      </c>
    </row>
    <row r="82" spans="26:28" x14ac:dyDescent="0.3">
      <c r="Z82" s="41">
        <v>66</v>
      </c>
      <c r="AA82" s="1">
        <f t="shared" ref="AA82:AA96" si="11">ROUNDUP(_xlfn.GAMMA.INV((1-$M$10),(1+Z82),1),2)</f>
        <v>81.010000000000005</v>
      </c>
      <c r="AB82" s="2">
        <f t="shared" si="10"/>
        <v>1.0999999999999943</v>
      </c>
    </row>
    <row r="83" spans="26:28" x14ac:dyDescent="0.3">
      <c r="Z83" s="41">
        <v>67</v>
      </c>
      <c r="AA83" s="1">
        <f t="shared" si="11"/>
        <v>82.11</v>
      </c>
      <c r="AB83" s="2">
        <f t="shared" si="10"/>
        <v>1.0999999999999943</v>
      </c>
    </row>
    <row r="84" spans="26:28" x14ac:dyDescent="0.3">
      <c r="Z84" s="41">
        <v>68</v>
      </c>
      <c r="AA84" s="1">
        <f t="shared" si="11"/>
        <v>83.210000000000008</v>
      </c>
      <c r="AB84" s="2">
        <f t="shared" si="10"/>
        <v>1.1000000000000085</v>
      </c>
    </row>
    <row r="85" spans="26:28" x14ac:dyDescent="0.3">
      <c r="Z85" s="41">
        <v>69</v>
      </c>
      <c r="AA85" s="1">
        <f t="shared" si="11"/>
        <v>84.31</v>
      </c>
      <c r="AB85" s="2">
        <f t="shared" si="10"/>
        <v>1.0999999999999943</v>
      </c>
    </row>
    <row r="86" spans="26:28" x14ac:dyDescent="0.3">
      <c r="Z86" s="41">
        <v>70</v>
      </c>
      <c r="AA86" s="1">
        <f t="shared" si="11"/>
        <v>85.410000000000011</v>
      </c>
      <c r="AB86" s="2">
        <f t="shared" si="10"/>
        <v>1.1000000000000085</v>
      </c>
    </row>
    <row r="87" spans="26:28" x14ac:dyDescent="0.3">
      <c r="Z87" s="41">
        <v>71</v>
      </c>
      <c r="AA87" s="1">
        <f t="shared" si="11"/>
        <v>86.51</v>
      </c>
      <c r="AB87" s="2">
        <f t="shared" si="10"/>
        <v>1.0999999999999943</v>
      </c>
    </row>
    <row r="88" spans="26:28" x14ac:dyDescent="0.3">
      <c r="Z88" s="41">
        <v>72</v>
      </c>
      <c r="AA88" s="1">
        <f t="shared" si="11"/>
        <v>87.600000000000009</v>
      </c>
      <c r="AB88" s="2">
        <f t="shared" si="10"/>
        <v>1.0900000000000034</v>
      </c>
    </row>
    <row r="89" spans="26:28" x14ac:dyDescent="0.3">
      <c r="Z89" s="41">
        <v>73</v>
      </c>
      <c r="AA89" s="1">
        <f t="shared" si="11"/>
        <v>88.7</v>
      </c>
      <c r="AB89" s="2">
        <f t="shared" si="10"/>
        <v>1.0999999999999943</v>
      </c>
    </row>
    <row r="90" spans="26:28" x14ac:dyDescent="0.3">
      <c r="Z90" s="41">
        <v>74</v>
      </c>
      <c r="AA90" s="1">
        <f t="shared" si="11"/>
        <v>89.800000000000011</v>
      </c>
      <c r="AB90" s="2">
        <f t="shared" si="10"/>
        <v>1.1000000000000085</v>
      </c>
    </row>
    <row r="91" spans="26:28" x14ac:dyDescent="0.3">
      <c r="Z91" s="41">
        <v>75</v>
      </c>
      <c r="AA91" s="1">
        <f t="shared" si="11"/>
        <v>90.89</v>
      </c>
      <c r="AB91" s="2">
        <f t="shared" si="10"/>
        <v>1.0899999999999892</v>
      </c>
    </row>
    <row r="92" spans="26:28" x14ac:dyDescent="0.3">
      <c r="Z92" s="41">
        <v>76</v>
      </c>
      <c r="AA92" s="1">
        <f t="shared" si="11"/>
        <v>91.98</v>
      </c>
      <c r="AB92" s="2">
        <f t="shared" si="10"/>
        <v>1.0900000000000034</v>
      </c>
    </row>
    <row r="93" spans="26:28" x14ac:dyDescent="0.3">
      <c r="Z93" s="41">
        <v>77</v>
      </c>
      <c r="AA93" s="1">
        <f t="shared" si="11"/>
        <v>93.08</v>
      </c>
      <c r="AB93" s="2">
        <f t="shared" si="10"/>
        <v>1.0999999999999943</v>
      </c>
    </row>
    <row r="94" spans="26:28" x14ac:dyDescent="0.3">
      <c r="Z94" s="41">
        <v>78</v>
      </c>
      <c r="AA94" s="1">
        <f t="shared" si="11"/>
        <v>94.17</v>
      </c>
      <c r="AB94" s="2">
        <f t="shared" si="10"/>
        <v>1.0900000000000034</v>
      </c>
    </row>
    <row r="95" spans="26:28" x14ac:dyDescent="0.3">
      <c r="Z95" s="41">
        <v>79</v>
      </c>
      <c r="AA95" s="1">
        <f t="shared" si="11"/>
        <v>95.26</v>
      </c>
      <c r="AB95" s="2">
        <f t="shared" si="10"/>
        <v>1.0900000000000034</v>
      </c>
    </row>
    <row r="96" spans="26:28" x14ac:dyDescent="0.3">
      <c r="Z96" s="41">
        <v>80</v>
      </c>
      <c r="AA96" s="1">
        <f t="shared" si="11"/>
        <v>96.36</v>
      </c>
      <c r="AB96" s="2">
        <f t="shared" si="10"/>
        <v>1.0999999999999943</v>
      </c>
    </row>
  </sheetData>
  <sheetProtection algorithmName="SHA-512" hashValue="usQ/UPqdczXJybh7cKbQxD/Cnq7jy/TMbqnVpNpmD9wG7+ziXmH0EqeW1YRVA4GKOgaxuO653k9tIn7d6PR6TQ==" saltValue="GvWkkBPRAM/wejwoCVPXNA==" spinCount="100000" sheet="1" objects="1" scenarios="1"/>
  <mergeCells count="25">
    <mergeCell ref="M58:N58"/>
    <mergeCell ref="D61:E61"/>
    <mergeCell ref="D62:E62"/>
    <mergeCell ref="O16:P16"/>
    <mergeCell ref="O17:P17"/>
    <mergeCell ref="O18:P18"/>
    <mergeCell ref="O19:P19"/>
    <mergeCell ref="O20:P20"/>
    <mergeCell ref="O21:P21"/>
    <mergeCell ref="O14:P14"/>
    <mergeCell ref="S2:U3"/>
    <mergeCell ref="D4:F4"/>
    <mergeCell ref="S4:U11"/>
    <mergeCell ref="D6:E6"/>
    <mergeCell ref="D8:D9"/>
    <mergeCell ref="E8:E9"/>
    <mergeCell ref="F8:F9"/>
    <mergeCell ref="H8:H9"/>
    <mergeCell ref="K8:L8"/>
    <mergeCell ref="M8:M9"/>
    <mergeCell ref="N8:N9"/>
    <mergeCell ref="O8:P9"/>
    <mergeCell ref="O10:P10"/>
    <mergeCell ref="M12:N12"/>
    <mergeCell ref="C13:P13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Balancete Contas do Ciclo F</vt:lpstr>
      <vt:lpstr>F-1 - Distorções Factuais</vt:lpstr>
      <vt:lpstr>F-1.1 - Distorções Projetadas</vt:lpstr>
      <vt:lpstr>F-2. - Distorções Factuais</vt:lpstr>
      <vt:lpstr>F-2.1 - Distorções Projetadas</vt:lpstr>
    </vt:vector>
  </TitlesOfParts>
  <Company>TCU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Arnaldo Ribeiro Gomes</dc:creator>
  <cp:lastModifiedBy>Arnaldo Ribeiro Gomes</cp:lastModifiedBy>
  <dcterms:created xsi:type="dcterms:W3CDTF">2019-07-12T13:03:37Z</dcterms:created>
  <dcterms:modified xsi:type="dcterms:W3CDTF">2020-10-13T15:31:48Z</dcterms:modified>
</cp:coreProperties>
</file>